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autoCompressPictures="0"/>
  <xr:revisionPtr revIDLastSave="151" documentId="8_{DDBFC326-2671-433F-BEA5-529AF81F384C}" xr6:coauthVersionLast="47" xr6:coauthVersionMax="47" xr10:uidLastSave="{10457402-A553-46A2-8D07-0D8A36EA261F}"/>
  <bookViews>
    <workbookView xWindow="-108" yWindow="-108" windowWidth="23256" windowHeight="12456" xr2:uid="{00000000-000D-0000-FFFF-FFFF00000000}"/>
  </bookViews>
  <sheets>
    <sheet name="Personal Monthly Budget"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 l="1"/>
  <c r="E14" i="1"/>
  <c r="E13" i="1"/>
  <c r="E31" i="1"/>
  <c r="J29" i="1"/>
  <c r="J36" i="1"/>
  <c r="E38" i="1"/>
  <c r="J52" i="1"/>
  <c r="J53" i="1"/>
  <c r="J54" i="1"/>
  <c r="J55" i="1"/>
  <c r="J46" i="1"/>
  <c r="J47" i="1"/>
  <c r="J48" i="1"/>
  <c r="J40" i="1"/>
  <c r="J41" i="1"/>
  <c r="J42" i="1"/>
  <c r="J33" i="1"/>
  <c r="J34" i="1"/>
  <c r="J35" i="1"/>
  <c r="J24" i="1"/>
  <c r="J25" i="1"/>
  <c r="J26" i="1"/>
  <c r="J27" i="1"/>
  <c r="J28" i="1"/>
  <c r="J12" i="1"/>
  <c r="J13" i="1"/>
  <c r="J14" i="1"/>
  <c r="J15" i="1"/>
  <c r="J16" i="1"/>
  <c r="J17" i="1"/>
  <c r="J18" i="1"/>
  <c r="J19" i="1"/>
  <c r="J20" i="1"/>
  <c r="E56" i="1"/>
  <c r="E57" i="1"/>
  <c r="E58" i="1"/>
  <c r="E59" i="1"/>
  <c r="E60" i="1"/>
  <c r="E61" i="1"/>
  <c r="E62" i="1"/>
  <c r="E48" i="1"/>
  <c r="E49" i="1"/>
  <c r="E50" i="1"/>
  <c r="E51" i="1"/>
  <c r="E52" i="1"/>
  <c r="E42" i="1"/>
  <c r="E43" i="1"/>
  <c r="E44" i="1"/>
  <c r="E35" i="1"/>
  <c r="E36" i="1"/>
  <c r="E37" i="1"/>
  <c r="E25" i="1"/>
  <c r="E26" i="1"/>
  <c r="E27" i="1"/>
  <c r="E28" i="1"/>
  <c r="E29" i="1"/>
  <c r="E30" i="1"/>
  <c r="E12" i="1"/>
  <c r="E16" i="1"/>
  <c r="E17" i="1"/>
  <c r="E18" i="1"/>
  <c r="E19" i="1"/>
  <c r="E20" i="1"/>
  <c r="E21" i="1"/>
  <c r="I56" i="1"/>
  <c r="H56" i="1"/>
  <c r="I49" i="1"/>
  <c r="H49" i="1"/>
  <c r="I43" i="1"/>
  <c r="H43" i="1"/>
  <c r="I37" i="1"/>
  <c r="H37" i="1"/>
  <c r="I30" i="1"/>
  <c r="H30" i="1"/>
  <c r="D63" i="1"/>
  <c r="C63" i="1"/>
  <c r="D53" i="1"/>
  <c r="C53" i="1"/>
  <c r="D45" i="1"/>
  <c r="C45" i="1"/>
  <c r="D39" i="1"/>
  <c r="C39" i="1"/>
  <c r="D32" i="1"/>
  <c r="C32" i="1"/>
  <c r="I21" i="1"/>
  <c r="H21" i="1"/>
  <c r="D22" i="1"/>
  <c r="C22" i="1"/>
  <c r="E6" i="1"/>
  <c r="E9" i="1"/>
  <c r="J5" i="1" l="1"/>
  <c r="J8" i="1" s="1"/>
  <c r="J4" i="1"/>
  <c r="J7" i="1" s="1"/>
  <c r="J21" i="1"/>
  <c r="E63" i="1"/>
  <c r="E22" i="1"/>
  <c r="J56" i="1"/>
  <c r="J49" i="1"/>
  <c r="J43" i="1"/>
  <c r="J37" i="1"/>
  <c r="J30" i="1"/>
  <c r="E53" i="1"/>
  <c r="E45" i="1"/>
  <c r="E39" i="1"/>
  <c r="E32" i="1"/>
  <c r="J9" i="1" l="1"/>
  <c r="J6" i="1"/>
</calcChain>
</file>

<file path=xl/sharedStrings.xml><?xml version="1.0" encoding="utf-8"?>
<sst xmlns="http://schemas.openxmlformats.org/spreadsheetml/2006/main" count="143" uniqueCount="79">
  <si>
    <t>PROJECTED MONTHLY INCOME</t>
  </si>
  <si>
    <t>ACTUAL MONTHLY INCOME</t>
  </si>
  <si>
    <t>HOUSING</t>
  </si>
  <si>
    <t>Mortgage or rent</t>
  </si>
  <si>
    <t>Phone Number</t>
  </si>
  <si>
    <t>Electricity</t>
  </si>
  <si>
    <t>Gas</t>
  </si>
  <si>
    <t>Water and sewer</t>
  </si>
  <si>
    <t>Cable</t>
  </si>
  <si>
    <t>Waste removal</t>
  </si>
  <si>
    <t>Maintenance or repairs</t>
  </si>
  <si>
    <t>Supplies</t>
  </si>
  <si>
    <t>Other</t>
  </si>
  <si>
    <t>Total</t>
  </si>
  <si>
    <t>TRANSPORT</t>
  </si>
  <si>
    <t>Vehicle payment</t>
  </si>
  <si>
    <t>Bus/taxi fare</t>
  </si>
  <si>
    <t>Insurance</t>
  </si>
  <si>
    <t>Licensing</t>
  </si>
  <si>
    <t>Fuel</t>
  </si>
  <si>
    <t>Maintenance</t>
  </si>
  <si>
    <t>INSURANCE</t>
  </si>
  <si>
    <t>Home</t>
  </si>
  <si>
    <t>Health</t>
  </si>
  <si>
    <t>Life</t>
  </si>
  <si>
    <t>FOOD</t>
  </si>
  <si>
    <t>Food and drink</t>
  </si>
  <si>
    <t>Dining out</t>
  </si>
  <si>
    <t>PETS</t>
  </si>
  <si>
    <t>Food</t>
  </si>
  <si>
    <t>Medical</t>
  </si>
  <si>
    <t>Grooming</t>
  </si>
  <si>
    <t>Toys</t>
  </si>
  <si>
    <t>PERSONAL CARE</t>
  </si>
  <si>
    <t>Hair/nails</t>
  </si>
  <si>
    <t>Clothing</t>
  </si>
  <si>
    <t>Dry cleaning</t>
  </si>
  <si>
    <t>Health club</t>
  </si>
  <si>
    <t>Organisation dues or fees</t>
  </si>
  <si>
    <t>Income 1</t>
  </si>
  <si>
    <t>Extra income</t>
  </si>
  <si>
    <t>Total monthly income</t>
  </si>
  <si>
    <t>Projected Cost</t>
  </si>
  <si>
    <t>Actual Cost</t>
  </si>
  <si>
    <t>Difference</t>
  </si>
  <si>
    <t xml:space="preserve">TOTAL PROJECTED EXPENSE </t>
  </si>
  <si>
    <t xml:space="preserve">TOTAL ACTUAL EXPENSE </t>
  </si>
  <si>
    <t>Total expense difference</t>
  </si>
  <si>
    <t>PROJECTED BALANCE</t>
  </si>
  <si>
    <t>ACTUAL BALANCE</t>
  </si>
  <si>
    <t>BALANCE DIFFERENCE (Actual minus projected)</t>
  </si>
  <si>
    <t>ENTERTAINMENT</t>
  </si>
  <si>
    <t>Videos/DVDs</t>
  </si>
  <si>
    <t>CDs</t>
  </si>
  <si>
    <t>Films</t>
  </si>
  <si>
    <t>Concerts</t>
  </si>
  <si>
    <t>Sporting events</t>
  </si>
  <si>
    <t>Live theatre</t>
  </si>
  <si>
    <t>LOANS</t>
  </si>
  <si>
    <t>Personal</t>
  </si>
  <si>
    <t>Student</t>
  </si>
  <si>
    <t>Credit card</t>
  </si>
  <si>
    <t>TAXES</t>
  </si>
  <si>
    <t>Income tax</t>
  </si>
  <si>
    <t>Council tax</t>
  </si>
  <si>
    <t>VAT/Corporation tax</t>
  </si>
  <si>
    <t>SAVINGS OR INVESTMENTS</t>
  </si>
  <si>
    <t>Retirement account</t>
  </si>
  <si>
    <t>Investment account</t>
  </si>
  <si>
    <t>PRESENTS AND DONATIONS</t>
  </si>
  <si>
    <t>Charity 1</t>
  </si>
  <si>
    <t>Charity 2</t>
  </si>
  <si>
    <t>Charity 3</t>
  </si>
  <si>
    <t>LEGAL</t>
  </si>
  <si>
    <t>Lawyer</t>
  </si>
  <si>
    <t>Spousal maintenance support</t>
  </si>
  <si>
    <t>Payments on lien or judgment</t>
  </si>
  <si>
    <t>(Projected income minus expenses)</t>
  </si>
  <si>
    <t>(Actual income minus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</si>
</sst>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_);_(* \(#,##0\);_(* &quot;-&quot;_);_(@_)"/>
    <numFmt numFmtId="165" formatCode="_(* #,##0.00_);_(* \(#,##0.00\);_(* &quot;-&quot;??_);_(@_)"/>
    <numFmt numFmtId="166" formatCode="&quot;£&quot;#,##0;\-&quot;£&quot;#,##0"/>
    <numFmt numFmtId="167" formatCode="_-&quot;£&quot;* #,##0_-;\-&quot;£&quot;* #,##0_-;_-&quot;£&quot;* &quot;-&quot;_-;_-@_-"/>
    <numFmt numFmtId="171" formatCode="_-[$$-409]* #,##0.00_ ;_-[$$-409]* \-#,##0.00\ ;_-[$$-409]* &quot;-&quot;??_ ;_-@_ "/>
  </numFmts>
  <fonts count="32" x14ac:knownFonts="1">
    <font>
      <sz val="10"/>
      <color theme="1"/>
      <name val="Microsoft Sans Serif"/>
      <family val="2"/>
      <scheme val="minor"/>
    </font>
    <font>
      <sz val="11"/>
      <color theme="1"/>
      <name val="Microsoft Sans Serif"/>
      <family val="2"/>
      <scheme val="minor"/>
    </font>
    <font>
      <sz val="8"/>
      <color theme="1"/>
      <name val="Arial"/>
      <family val="2"/>
    </font>
    <font>
      <sz val="10"/>
      <color indexed="63"/>
      <name val="Microsoft Sans Serif"/>
      <family val="2"/>
      <scheme val="minor"/>
    </font>
    <font>
      <b/>
      <sz val="10"/>
      <color indexed="63"/>
      <name val="Microsoft Sans Serif"/>
      <family val="2"/>
      <scheme val="minor"/>
    </font>
    <font>
      <sz val="10"/>
      <name val="Microsoft Sans Serif"/>
      <family val="2"/>
      <scheme val="minor"/>
    </font>
    <font>
      <b/>
      <sz val="10"/>
      <name val="Microsoft Sans Serif"/>
      <family val="2"/>
      <scheme val="minor"/>
    </font>
    <font>
      <sz val="10"/>
      <color theme="3"/>
      <name val="Microsoft Sans Serif"/>
      <family val="2"/>
      <scheme val="minor"/>
    </font>
    <font>
      <sz val="30"/>
      <color theme="3"/>
      <name val="Franklin Gothic Demi"/>
      <family val="2"/>
      <scheme val="major"/>
    </font>
    <font>
      <sz val="10"/>
      <color theme="1"/>
      <name val="Microsoft Sans Serif"/>
      <family val="2"/>
      <scheme val="minor"/>
    </font>
    <font>
      <sz val="18"/>
      <color theme="3"/>
      <name val="Franklin Gothic Demi"/>
      <family val="2"/>
      <scheme val="major"/>
    </font>
    <font>
      <b/>
      <sz val="15"/>
      <color theme="3"/>
      <name val="Microsoft Sans Serif"/>
      <family val="2"/>
      <scheme val="minor"/>
    </font>
    <font>
      <b/>
      <sz val="13"/>
      <color theme="3"/>
      <name val="Microsoft Sans Serif"/>
      <family val="2"/>
      <scheme val="minor"/>
    </font>
    <font>
      <b/>
      <sz val="11"/>
      <color theme="3"/>
      <name val="Microsoft Sans Serif"/>
      <family val="2"/>
      <scheme val="minor"/>
    </font>
    <font>
      <sz val="11"/>
      <color rgb="FF006100"/>
      <name val="Microsoft Sans Serif"/>
      <family val="2"/>
      <scheme val="minor"/>
    </font>
    <font>
      <sz val="11"/>
      <color rgb="FF9C0006"/>
      <name val="Microsoft Sans Serif"/>
      <family val="2"/>
      <scheme val="minor"/>
    </font>
    <font>
      <sz val="11"/>
      <color rgb="FF9C5700"/>
      <name val="Microsoft Sans Serif"/>
      <family val="2"/>
      <scheme val="minor"/>
    </font>
    <font>
      <sz val="11"/>
      <color rgb="FF3F3F76"/>
      <name val="Microsoft Sans Serif"/>
      <family val="2"/>
      <scheme val="minor"/>
    </font>
    <font>
      <b/>
      <sz val="11"/>
      <color rgb="FF3F3F3F"/>
      <name val="Microsoft Sans Serif"/>
      <family val="2"/>
      <scheme val="minor"/>
    </font>
    <font>
      <b/>
      <sz val="11"/>
      <color rgb="FFFA7D00"/>
      <name val="Microsoft Sans Serif"/>
      <family val="2"/>
      <scheme val="minor"/>
    </font>
    <font>
      <sz val="11"/>
      <color rgb="FFFA7D00"/>
      <name val="Microsoft Sans Serif"/>
      <family val="2"/>
      <scheme val="minor"/>
    </font>
    <font>
      <b/>
      <sz val="11"/>
      <color theme="0"/>
      <name val="Microsoft Sans Serif"/>
      <family val="2"/>
      <scheme val="minor"/>
    </font>
    <font>
      <sz val="11"/>
      <color rgb="FFFF0000"/>
      <name val="Microsoft Sans Serif"/>
      <family val="2"/>
      <scheme val="minor"/>
    </font>
    <font>
      <i/>
      <sz val="11"/>
      <color rgb="FF7F7F7F"/>
      <name val="Microsoft Sans Serif"/>
      <family val="2"/>
      <scheme val="minor"/>
    </font>
    <font>
      <b/>
      <sz val="11"/>
      <color theme="1"/>
      <name val="Microsoft Sans Serif"/>
      <family val="2"/>
      <scheme val="minor"/>
    </font>
    <font>
      <sz val="11"/>
      <color theme="0"/>
      <name val="Microsoft Sans Serif"/>
      <family val="2"/>
      <scheme val="minor"/>
    </font>
    <font>
      <b/>
      <sz val="10"/>
      <color rgb="FF00FA71"/>
      <name val="Aharoni"/>
      <charset val="177"/>
    </font>
    <font>
      <b/>
      <sz val="10"/>
      <color theme="0"/>
      <name val="Microsoft Sans Serif"/>
      <family val="2"/>
      <scheme val="minor"/>
    </font>
    <font>
      <b/>
      <sz val="10"/>
      <color rgb="FF00FA71"/>
      <name val="Abadi"/>
      <family val="2"/>
    </font>
    <font>
      <sz val="10"/>
      <color theme="0"/>
      <name val="Microsoft Sans Serif"/>
      <family val="2"/>
      <scheme val="minor"/>
    </font>
    <font>
      <sz val="10"/>
      <color theme="0"/>
      <name val="Abadi"/>
      <family val="2"/>
    </font>
    <font>
      <b/>
      <sz val="10"/>
      <color theme="0"/>
      <name val="Abadi"/>
      <family val="2"/>
    </font>
  </fonts>
  <fills count="39">
    <fill>
      <patternFill patternType="none"/>
    </fill>
    <fill>
      <patternFill patternType="gray125"/>
    </fill>
    <fill>
      <patternFill patternType="solid">
        <fgColor indexed="9"/>
        <bgColor auto="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14999847407452621"/>
        <bgColor indexed="64"/>
      </patternFill>
    </fill>
    <fill>
      <patternFill patternType="solid">
        <fgColor rgb="FF00FA71"/>
        <bgColor indexed="64"/>
      </patternFill>
    </fill>
    <fill>
      <patternFill patternType="solid">
        <fgColor rgb="FF232323"/>
        <bgColor indexed="64"/>
      </patternFill>
    </fill>
    <fill>
      <patternFill patternType="solid">
        <fgColor rgb="FFFFEEB7"/>
        <bgColor indexed="64"/>
      </patternFill>
    </fill>
    <fill>
      <patternFill patternType="solid">
        <fgColor theme="9" tint="0.79998168889431442"/>
        <bgColor indexed="64"/>
      </patternFill>
    </fill>
  </fills>
  <borders count="20">
    <border>
      <left/>
      <right/>
      <top/>
      <bottom/>
      <diagonal/>
    </border>
    <border>
      <left/>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7">
    <xf numFmtId="0" fontId="0" fillId="0" borderId="0"/>
    <xf numFmtId="166" fontId="9" fillId="0" borderId="0" applyFont="0" applyFill="0" applyBorder="0" applyProtection="0">
      <alignment horizontal="left" vertical="center" indent="1"/>
    </xf>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5" applyNumberFormat="0" applyAlignment="0" applyProtection="0"/>
    <xf numFmtId="0" fontId="18" fillId="7" borderId="6" applyNumberFormat="0" applyAlignment="0" applyProtection="0"/>
    <xf numFmtId="0" fontId="19" fillId="7" borderId="5" applyNumberFormat="0" applyAlignment="0" applyProtection="0"/>
    <xf numFmtId="0" fontId="20" fillId="0" borderId="7" applyNumberFormat="0" applyFill="0" applyAlignment="0" applyProtection="0"/>
    <xf numFmtId="0" fontId="21" fillId="8" borderId="8" applyNumberFormat="0" applyAlignment="0" applyProtection="0"/>
    <xf numFmtId="0" fontId="22" fillId="0" borderId="0" applyNumberFormat="0" applyFill="0" applyBorder="0" applyAlignment="0" applyProtection="0"/>
    <xf numFmtId="0" fontId="9" fillId="9"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55">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wrapText="1" indent="1"/>
    </xf>
    <xf numFmtId="0" fontId="3" fillId="0" borderId="0" xfId="0" applyFont="1" applyAlignment="1">
      <alignment horizontal="center" vertical="center" wrapText="1"/>
    </xf>
    <xf numFmtId="0" fontId="4" fillId="2" borderId="0" xfId="0" applyFont="1" applyFill="1" applyAlignment="1">
      <alignment vertical="center" wrapText="1"/>
    </xf>
    <xf numFmtId="0" fontId="5" fillId="0" borderId="0" xfId="0" applyFont="1" applyAlignment="1">
      <alignment horizontal="left" vertical="center"/>
    </xf>
    <xf numFmtId="0" fontId="3" fillId="0" borderId="1" xfId="0" applyFont="1" applyBorder="1" applyAlignment="1">
      <alignment horizontal="left" vertical="center"/>
    </xf>
    <xf numFmtId="0" fontId="3" fillId="35" borderId="0" xfId="0" applyFont="1" applyFill="1" applyAlignment="1">
      <alignment horizontal="left"/>
    </xf>
    <xf numFmtId="0" fontId="8" fillId="35" borderId="0" xfId="0" applyFont="1" applyFill="1" applyAlignment="1">
      <alignment horizontal="left" vertical="center" indent="1"/>
    </xf>
    <xf numFmtId="0" fontId="0" fillId="35" borderId="0" xfId="0" applyFill="1"/>
    <xf numFmtId="0" fontId="8" fillId="36" borderId="0" xfId="0" applyFont="1" applyFill="1" applyAlignment="1">
      <alignment horizontal="left" vertical="center" indent="1"/>
    </xf>
    <xf numFmtId="0" fontId="3" fillId="36" borderId="0" xfId="0" applyFont="1" applyFill="1" applyAlignment="1">
      <alignment horizontal="left"/>
    </xf>
    <xf numFmtId="0" fontId="0" fillId="36" borderId="0" xfId="0" applyFill="1"/>
    <xf numFmtId="171" fontId="7" fillId="37" borderId="11" xfId="1" applyNumberFormat="1" applyFont="1" applyFill="1" applyBorder="1">
      <alignment horizontal="left" vertical="center" indent="1"/>
    </xf>
    <xf numFmtId="171" fontId="3" fillId="37" borderId="11" xfId="1" applyNumberFormat="1" applyFont="1" applyFill="1" applyBorder="1">
      <alignment horizontal="left" vertical="center" indent="1"/>
    </xf>
    <xf numFmtId="0" fontId="4" fillId="2" borderId="0" xfId="0" applyFont="1" applyFill="1" applyBorder="1" applyAlignment="1">
      <alignment vertical="center" wrapText="1"/>
    </xf>
    <xf numFmtId="0" fontId="7" fillId="38" borderId="11" xfId="0" applyFont="1" applyFill="1" applyBorder="1" applyAlignment="1">
      <alignment horizontal="left" vertical="center" wrapText="1" indent="1"/>
    </xf>
    <xf numFmtId="0" fontId="27" fillId="35" borderId="11" xfId="0" applyFont="1" applyFill="1" applyBorder="1" applyAlignment="1">
      <alignment horizontal="left" vertical="center" wrapText="1" indent="1"/>
    </xf>
    <xf numFmtId="171" fontId="27" fillId="35" borderId="11" xfId="1" applyNumberFormat="1" applyFont="1" applyFill="1" applyBorder="1">
      <alignment horizontal="left" vertical="center" indent="1"/>
    </xf>
    <xf numFmtId="0" fontId="3" fillId="38" borderId="11" xfId="0" applyFont="1" applyFill="1" applyBorder="1" applyAlignment="1">
      <alignment horizontal="left" vertical="center" wrapText="1" indent="1"/>
    </xf>
    <xf numFmtId="0" fontId="28" fillId="34" borderId="11" xfId="0" applyFont="1" applyFill="1" applyBorder="1" applyAlignment="1">
      <alignment horizontal="left" vertical="center" indent="1"/>
    </xf>
    <xf numFmtId="0" fontId="27" fillId="35" borderId="11" xfId="0" applyFont="1" applyFill="1" applyBorder="1" applyAlignment="1">
      <alignment horizontal="right" vertical="center" indent="1" shrinkToFit="1"/>
    </xf>
    <xf numFmtId="171" fontId="9" fillId="37" borderId="11" xfId="1" applyNumberFormat="1" applyFill="1" applyBorder="1">
      <alignment horizontal="left" vertical="center" indent="1"/>
    </xf>
    <xf numFmtId="0" fontId="5" fillId="0" borderId="0" xfId="0" applyFont="1" applyBorder="1" applyAlignment="1">
      <alignment horizontal="left" vertical="center"/>
    </xf>
    <xf numFmtId="0" fontId="29" fillId="35" borderId="11" xfId="0" applyFont="1" applyFill="1" applyBorder="1" applyAlignment="1">
      <alignment horizontal="left" vertical="center" indent="1"/>
    </xf>
    <xf numFmtId="171" fontId="29" fillId="35" borderId="11" xfId="0" applyNumberFormat="1" applyFont="1" applyFill="1" applyBorder="1" applyAlignment="1">
      <alignment horizontal="right" vertical="center" indent="1"/>
    </xf>
    <xf numFmtId="0" fontId="7" fillId="0" borderId="15" xfId="0" applyFont="1" applyBorder="1" applyAlignment="1">
      <alignment horizontal="left" vertical="center" indent="1" shrinkToFit="1"/>
    </xf>
    <xf numFmtId="171" fontId="7" fillId="0" borderId="11" xfId="0" applyNumberFormat="1" applyFont="1" applyBorder="1" applyAlignment="1">
      <alignment horizontal="right" vertical="center" indent="1"/>
    </xf>
    <xf numFmtId="171" fontId="7" fillId="0" borderId="16" xfId="0" applyNumberFormat="1" applyFont="1" applyBorder="1" applyAlignment="1">
      <alignment horizontal="right" vertical="center" indent="1"/>
    </xf>
    <xf numFmtId="0" fontId="29" fillId="35" borderId="17" xfId="0" applyFont="1" applyFill="1" applyBorder="1" applyAlignment="1">
      <alignment horizontal="left" vertical="center" indent="1"/>
    </xf>
    <xf numFmtId="171" fontId="29" fillId="35" borderId="18" xfId="0" applyNumberFormat="1" applyFont="1" applyFill="1" applyBorder="1" applyAlignment="1">
      <alignment horizontal="right" vertical="center" indent="1"/>
    </xf>
    <xf numFmtId="171" fontId="29" fillId="35" borderId="19" xfId="0" applyNumberFormat="1" applyFont="1" applyFill="1" applyBorder="1" applyAlignment="1">
      <alignment horizontal="right" vertical="center" indent="1"/>
    </xf>
    <xf numFmtId="0" fontId="3" fillId="0" borderId="0" xfId="0" applyFont="1" applyBorder="1" applyAlignment="1">
      <alignment horizontal="left" vertical="center"/>
    </xf>
    <xf numFmtId="0" fontId="30" fillId="35" borderId="17" xfId="0" applyFont="1" applyFill="1" applyBorder="1" applyAlignment="1">
      <alignment horizontal="left" vertical="center" indent="1"/>
    </xf>
    <xf numFmtId="171" fontId="30" fillId="35" borderId="18" xfId="0" applyNumberFormat="1" applyFont="1" applyFill="1" applyBorder="1" applyAlignment="1">
      <alignment horizontal="right" vertical="center" indent="1"/>
    </xf>
    <xf numFmtId="171" fontId="30" fillId="35" borderId="19" xfId="0" applyNumberFormat="1" applyFont="1" applyFill="1" applyBorder="1" applyAlignment="1">
      <alignment horizontal="right" vertical="center" indent="1"/>
    </xf>
    <xf numFmtId="0" fontId="7" fillId="37" borderId="15" xfId="0" applyFont="1" applyFill="1" applyBorder="1" applyAlignment="1">
      <alignment horizontal="left" vertical="center" indent="1" shrinkToFit="1"/>
    </xf>
    <xf numFmtId="171" fontId="7" fillId="37" borderId="11" xfId="0" applyNumberFormat="1" applyFont="1" applyFill="1" applyBorder="1" applyAlignment="1">
      <alignment horizontal="right" vertical="center" indent="1"/>
    </xf>
    <xf numFmtId="171" fontId="7" fillId="37" borderId="16" xfId="0" applyNumberFormat="1" applyFont="1" applyFill="1" applyBorder="1" applyAlignment="1">
      <alignment horizontal="right" vertical="center" indent="1"/>
    </xf>
    <xf numFmtId="0" fontId="6" fillId="0" borderId="0" xfId="0" applyFont="1" applyBorder="1" applyAlignment="1">
      <alignment horizontal="left" vertical="center" wrapText="1"/>
    </xf>
    <xf numFmtId="0" fontId="7" fillId="0" borderId="11" xfId="0" applyFont="1" applyBorder="1" applyAlignment="1">
      <alignment horizontal="left" vertical="center" indent="1" shrinkToFit="1"/>
    </xf>
    <xf numFmtId="0" fontId="7" fillId="37" borderId="11" xfId="0" applyFont="1" applyFill="1" applyBorder="1" applyAlignment="1">
      <alignment horizontal="left" vertical="center" indent="1" shrinkToFit="1"/>
    </xf>
    <xf numFmtId="0" fontId="29" fillId="34" borderId="12" xfId="0" applyFont="1" applyFill="1" applyBorder="1" applyAlignment="1">
      <alignment horizontal="left" vertical="center" indent="1"/>
    </xf>
    <xf numFmtId="0" fontId="29" fillId="34" borderId="13" xfId="0" applyFont="1" applyFill="1" applyBorder="1" applyAlignment="1">
      <alignment horizontal="center" vertical="center"/>
    </xf>
    <xf numFmtId="0" fontId="29" fillId="34" borderId="14" xfId="0" applyFont="1" applyFill="1" applyBorder="1" applyAlignment="1">
      <alignment horizontal="center" vertical="center"/>
    </xf>
    <xf numFmtId="0" fontId="30" fillId="34" borderId="11" xfId="0" applyFont="1" applyFill="1" applyBorder="1" applyAlignment="1">
      <alignment horizontal="center" vertical="center"/>
    </xf>
    <xf numFmtId="0" fontId="30" fillId="34" borderId="12" xfId="0" applyFont="1" applyFill="1" applyBorder="1" applyAlignment="1">
      <alignment horizontal="left" vertical="center" indent="1"/>
    </xf>
    <xf numFmtId="0" fontId="30" fillId="34" borderId="13" xfId="0" applyFont="1" applyFill="1" applyBorder="1" applyAlignment="1">
      <alignment horizontal="center" vertical="center"/>
    </xf>
    <xf numFmtId="0" fontId="30" fillId="34" borderId="14" xfId="0" applyFont="1" applyFill="1" applyBorder="1" applyAlignment="1">
      <alignment horizontal="center" vertical="center"/>
    </xf>
    <xf numFmtId="0" fontId="5" fillId="0" borderId="0" xfId="0" applyFont="1" applyBorder="1" applyAlignment="1">
      <alignment horizontal="left" vertical="center"/>
    </xf>
    <xf numFmtId="0" fontId="0" fillId="0" borderId="0" xfId="0" applyBorder="1"/>
    <xf numFmtId="171" fontId="31" fillId="35" borderId="18" xfId="0" applyNumberFormat="1" applyFont="1" applyFill="1" applyBorder="1" applyAlignment="1">
      <alignment horizontal="right" vertical="center" indent="1"/>
    </xf>
    <xf numFmtId="0" fontId="3" fillId="0" borderId="0" xfId="0" applyFont="1" applyBorder="1" applyAlignment="1">
      <alignment horizontal="center" vertical="center" wrapText="1"/>
    </xf>
    <xf numFmtId="0" fontId="26" fillId="34" borderId="11" xfId="0" applyFont="1" applyFill="1" applyBorder="1" applyAlignment="1">
      <alignment horizontal="left" vertical="center" indent="1"/>
    </xf>
  </cellXfs>
  <cellStyles count="47">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Moeda" xfId="1" builtinId="4" customBuiltin="1"/>
    <cellStyle name="Moeda [0]" xfId="4" builtinId="7" customBuiltin="1"/>
    <cellStyle name="Neutro" xfId="13" builtinId="28" customBuiltin="1"/>
    <cellStyle name="Normal" xfId="0" builtinId="0" customBuiltin="1"/>
    <cellStyle name="Nota" xfId="20" builtinId="10" customBuiltin="1"/>
    <cellStyle name="Porcentagem" xfId="5" builtinId="5" customBuiltin="1"/>
    <cellStyle name="Ruim" xfId="12" builtinId="27" customBuiltin="1"/>
    <cellStyle name="Saída" xfId="15" builtinId="21" customBuiltin="1"/>
    <cellStyle name="Separador de milhares [0]" xfId="3" builtinId="6" customBuiltin="1"/>
    <cellStyle name="Texto de Aviso" xfId="19" builtinId="11" customBuiltin="1"/>
    <cellStyle name="Texto Explicativo" xfId="21" builtinId="53" customBuiltin="1"/>
    <cellStyle name="Título" xfId="6" builtinId="15" customBuiltin="1"/>
    <cellStyle name="Título 1" xfId="7" builtinId="16" customBuiltin="1"/>
    <cellStyle name="Título 2" xfId="8" builtinId="17" customBuiltin="1"/>
    <cellStyle name="Título 3" xfId="9" builtinId="18" customBuiltin="1"/>
    <cellStyle name="Título 4" xfId="10" builtinId="19" customBuiltin="1"/>
    <cellStyle name="Total" xfId="22" builtinId="25" customBuiltin="1"/>
    <cellStyle name="Vírgula" xfId="2" builtinId="3" customBuiltin="1"/>
  </cellStyles>
  <dxfs count="174">
    <dxf>
      <font>
        <strike val="0"/>
        <outline val="0"/>
        <shadow val="0"/>
        <u val="none"/>
        <vertAlign val="baseline"/>
        <sz val="10"/>
        <color theme="0"/>
        <name val="Abadi"/>
        <family val="2"/>
        <scheme val="none"/>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fill>
        <patternFill patternType="solid">
          <fgColor indexed="64"/>
          <bgColor rgb="FF00FA71"/>
        </patternFill>
      </fill>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Abadi"/>
        <family val="2"/>
        <scheme val="none"/>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fill>
        <patternFill patternType="solid">
          <fgColor indexed="64"/>
          <bgColor theme="1" tint="0.1499984740745262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Abadi"/>
        <family val="2"/>
        <scheme val="none"/>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fill>
        <patternFill patternType="solid">
          <fgColor indexed="64"/>
          <bgColor theme="1" tint="0.1499984740745262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Microsoft Sans Serif"/>
        <family val="2"/>
        <scheme val="minor"/>
      </font>
      <numFmt numFmtId="171" formatCode="_-[$$-409]* #,##0.00_ ;_-[$$-409]* \-#,##0.00\ ;_-[$$-409]* &quot;-&quot;??_ ;_-@_ "/>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Microsoft Sans Serif"/>
        <family val="2"/>
        <scheme val="minor"/>
      </font>
      <numFmt numFmtId="171" formatCode="_-[$$-409]* #,##0.00_ ;_-[$$-409]* \-#,##0.00\ ;_-[$$-409]* &quot;-&quot;??_ ;_-@_ "/>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indent="1" justifyLastLine="0" shrinkToFit="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Abadi"/>
        <family val="2"/>
        <scheme val="none"/>
      </font>
      <fill>
        <patternFill patternType="solid">
          <fgColor indexed="64"/>
          <bgColor theme="1" tint="0.1499984740745262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Abadi"/>
        <family val="2"/>
        <scheme val="none"/>
      </font>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bottom style="thin">
          <color theme="0" tint="-0.249977111117893"/>
        </bottom>
      </border>
    </dxf>
    <dxf>
      <font>
        <strike val="0"/>
        <outline val="0"/>
        <shadow val="0"/>
        <u val="none"/>
        <vertAlign val="baseline"/>
        <sz val="10"/>
        <color theme="0"/>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0"/>
        <name val="Abadi"/>
        <family val="2"/>
        <scheme val="none"/>
      </font>
      <fill>
        <patternFill patternType="solid">
          <fgColor indexed="64"/>
          <bgColor theme="1" tint="0.14999847407452621"/>
        </patternFill>
      </fill>
      <alignment horizontal="left" vertical="center" textRotation="0" indent="0" justifyLastLine="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outline="0">
        <left style="thin">
          <color theme="0" tint="-0.249977111117893"/>
        </left>
        <right/>
        <top/>
        <bottom/>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relativeIndent="1" justifyLastLine="0" readingOrder="0"/>
      <border diagonalUp="0" diagonalDown="0" outline="0">
        <left/>
        <right style="thin">
          <color theme="0" tint="-0.249977111117893"/>
        </right>
        <top/>
        <bottom/>
      </border>
    </dxf>
    <dxf>
      <font>
        <strike val="0"/>
        <outline val="0"/>
        <shadow val="0"/>
        <u val="none"/>
        <vertAlign val="baseline"/>
        <sz val="10"/>
        <color theme="0"/>
        <name val="Abadi"/>
        <family val="2"/>
        <scheme val="none"/>
      </font>
      <fill>
        <patternFill patternType="solid">
          <fgColor indexed="64"/>
          <bgColor theme="1" tint="0.14999847407452621"/>
        </patternFill>
      </fill>
      <alignment horizontal="left" vertical="center" textRotation="0" indent="0" justifyLastLine="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general"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alignment horizontal="right" vertical="center" textRotation="0" wrapText="0" relative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alignment horizontal="right" vertical="center" textRotation="0" wrapText="0"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alignment horizontal="right" vertical="center" textRotation="0" wrapText="0"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font>
        <b val="0"/>
        <strike val="0"/>
        <outline val="0"/>
        <shadow val="0"/>
        <u val="none"/>
        <vertAlign val="baseline"/>
        <sz val="10"/>
        <color theme="3"/>
        <name val="Microsoft Sans Serif"/>
        <scheme val="minor"/>
      </font>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Abadi"/>
        <family val="2"/>
        <scheme val="none"/>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Abadi"/>
        <family val="2"/>
        <scheme val="none"/>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0"/>
        <name val="Abadi"/>
        <family val="2"/>
        <scheme val="none"/>
      </font>
      <fill>
        <patternFill patternType="solid">
          <fgColor indexed="64"/>
          <bgColor rgb="FF00FA71"/>
        </patternFill>
      </fill>
      <alignment horizontal="left" vertical="center" textRotation="0" wrapText="0" indent="1" justifyLastLine="0" shrinkToFit="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indent="0" justifyLastLine="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numFmt numFmtId="168" formatCode="&quot;£&quot;#,##0"/>
      <fill>
        <patternFill patternType="solid">
          <fgColor indexed="64"/>
          <bgColor rgb="FF00FA71"/>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numFmt numFmtId="171" formatCode="_-[$$-409]* #,##0.00_ ;_-[$$-409]* \-#,##0.00\ ;_-[$$-409]* &quot;-&quot;??_ ;_-@_ "/>
      <fill>
        <patternFill patternType="none">
          <fgColor indexed="64"/>
          <bgColor indexed="65"/>
        </patternFill>
      </fill>
      <alignment horizontal="righ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color theme="0"/>
        <name val="Microsoft Sans Serif"/>
        <family val="2"/>
        <scheme val="minor"/>
      </font>
      <fill>
        <patternFill patternType="solid">
          <fgColor indexed="64"/>
          <bgColor rgb="FF00FA71"/>
        </patternFill>
      </fill>
      <alignment horizontal="left" vertical="center" textRotation="0" wrapText="0" relativeIndent="1" justifyLastLine="0" readingOrder="0"/>
      <border diagonalUp="0" diagonalDown="0">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b val="0"/>
        <i val="0"/>
      </font>
    </dxf>
    <dxf>
      <font>
        <b/>
        <i val="0"/>
      </font>
    </dxf>
    <dxf>
      <font>
        <b/>
        <i val="0"/>
        <color theme="3"/>
      </font>
      <fill>
        <patternFill>
          <bgColor theme="4"/>
        </patternFill>
      </fill>
    </dxf>
    <dxf>
      <font>
        <b val="0"/>
        <i val="0"/>
      </font>
    </dxf>
    <dxf>
      <font>
        <b/>
        <i val="0"/>
      </font>
    </dxf>
    <dxf>
      <font>
        <b/>
        <i val="0"/>
      </font>
    </dxf>
  </dxfs>
  <tableStyles count="2" defaultTableStyle="TableStyleMedium9">
    <tableStyle name="Budget" pivot="0" count="3" xr9:uid="{00000000-0011-0000-FFFF-FFFF00000000}">
      <tableStyleElement type="headerRow" dxfId="173"/>
      <tableStyleElement type="totalRow" dxfId="172"/>
      <tableStyleElement type="firstColumn" dxfId="171"/>
    </tableStyle>
    <tableStyle name="Transport" pivot="0" count="3" xr9:uid="{00000000-0011-0000-FFFF-FFFF01000000}">
      <tableStyleElement type="headerRow" dxfId="170"/>
      <tableStyleElement type="totalRow" dxfId="169"/>
      <tableStyleElement type="firstColumn" dxfId="168"/>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A71"/>
      <color rgb="FFFFEEB7"/>
      <color rgb="FFFFD13F"/>
      <color rgb="FF232323"/>
      <color rgb="FF1D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114301</xdr:colOff>
      <xdr:row>0</xdr:row>
      <xdr:rowOff>60960</xdr:rowOff>
    </xdr:from>
    <xdr:to>
      <xdr:col>1</xdr:col>
      <xdr:colOff>2339341</xdr:colOff>
      <xdr:row>0</xdr:row>
      <xdr:rowOff>720686</xdr:rowOff>
    </xdr:to>
    <xdr:pic>
      <xdr:nvPicPr>
        <xdr:cNvPr id="2" name="Imagem 1">
          <a:extLst>
            <a:ext uri="{FF2B5EF4-FFF2-40B4-BE49-F238E27FC236}">
              <a16:creationId xmlns:a16="http://schemas.microsoft.com/office/drawing/2014/main" id="{10EB519B-7155-9D7B-4204-2FBA08B668D4}"/>
            </a:ext>
          </a:extLst>
        </xdr:cNvPr>
        <xdr:cNvPicPr>
          <a:picLocks noChangeAspect="1"/>
        </xdr:cNvPicPr>
      </xdr:nvPicPr>
      <xdr:blipFill>
        <a:blip xmlns:r="http://schemas.openxmlformats.org/officeDocument/2006/relationships" r:embed="rId1"/>
        <a:stretch>
          <a:fillRect/>
        </a:stretch>
      </xdr:blipFill>
      <xdr:spPr>
        <a:xfrm>
          <a:off x="274321" y="60960"/>
          <a:ext cx="2225040" cy="6597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1:E22" totalsRowCount="1" headerRowDxfId="91" dataDxfId="167" totalsRowDxfId="109" headerRowBorderDxfId="92" tableBorderDxfId="166" totalsRowBorderDxfId="118">
  <autoFilter ref="B11:E21" xr:uid="{00000000-0009-0000-0100-000001000000}">
    <filterColumn colId="0" hiddenButton="1"/>
    <filterColumn colId="1" hiddenButton="1"/>
    <filterColumn colId="2" hiddenButton="1"/>
    <filterColumn colId="3" hiddenButton="1"/>
  </autoFilter>
  <tableColumns count="4">
    <tableColumn id="1" xr3:uid="{00000000-0010-0000-0000-000001000000}" name="HOUSING" totalsRowLabel="Total" dataDxfId="117" totalsRowDxfId="116"/>
    <tableColumn id="2" xr3:uid="{00000000-0010-0000-0000-000002000000}" name="Projected Cost" totalsRowFunction="sum" dataDxfId="115" totalsRowDxfId="114"/>
    <tableColumn id="3" xr3:uid="{00000000-0010-0000-0000-000003000000}" name="Actual Cost" totalsRowFunction="sum" dataDxfId="113" totalsRowDxfId="112"/>
    <tableColumn id="4" xr3:uid="{00000000-0010-0000-0000-000004000000}" name="Difference" totalsRowFunction="sum" dataDxfId="111" totalsRowDxfId="110">
      <calculatedColumnFormula>Housing[[#This Row],[Projected Cost]]-Housing[[#This Row],[Actual Cost]]</calculatedColumnFormula>
    </tableColumn>
  </tableColumns>
  <tableStyleInfo name="Budget" showFirstColumn="1" showLastColumn="0" showRowStripes="1" showColumnStripes="0"/>
  <extLst>
    <ext xmlns:x14="http://schemas.microsoft.com/office/spreadsheetml/2009/9/main" uri="{504A1905-F514-4f6f-8877-14C23A59335A}">
      <x14:table altTextSummary="Enter Projected and Actual Housing Costs in this table. Difference is auto-calculated, and icons are upd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SavingsOrInvestment" displayName="SavingsOrInvestment" ref="G39:J43" totalsRowCount="1" headerRowDxfId="66" dataDxfId="157" totalsRowDxfId="65" headerRowBorderDxfId="76" tableBorderDxfId="77" totalsRowBorderDxfId="75">
  <autoFilter ref="G39:J42" xr:uid="{00000000-0009-0000-0100-00000A000000}">
    <filterColumn colId="0" hiddenButton="1"/>
    <filterColumn colId="1" hiddenButton="1"/>
    <filterColumn colId="2" hiddenButton="1"/>
    <filterColumn colId="3" hiddenButton="1"/>
  </autoFilter>
  <tableColumns count="4">
    <tableColumn id="1" xr3:uid="{00000000-0010-0000-0900-000001000000}" name="SAVINGS OR INVESTMENTS" totalsRowLabel="Total" dataDxfId="74" totalsRowDxfId="73"/>
    <tableColumn id="2" xr3:uid="{00000000-0010-0000-0900-000002000000}" name="Projected Cost" totalsRowFunction="sum" dataDxfId="72" totalsRowDxfId="71"/>
    <tableColumn id="3" xr3:uid="{00000000-0010-0000-0900-000003000000}" name="Actual Cost" totalsRowFunction="sum" dataDxfId="70" totalsRowDxfId="69"/>
    <tableColumn id="4" xr3:uid="{00000000-0010-0000-0900-000004000000}" name="Difference" totalsRowFunction="sum" dataDxfId="68" totalsRowDxfId="67">
      <calculatedColumnFormula>SavingsOrInvestment[[#This Row],[Projected Cost]]-SavingsOrInvestment[[#This Row],[Actual Cost]]</calculatedColumnFormula>
    </tableColumn>
  </tableColumns>
  <tableStyleInfo name="Budget" showFirstColumn="1" showLastColumn="0" showRowStripes="1" showColumnStripes="0"/>
  <extLst>
    <ext xmlns:x14="http://schemas.microsoft.com/office/spreadsheetml/2009/9/main" uri="{504A1905-F514-4f6f-8877-14C23A59335A}">
      <x14:table altTextSummary="Enter Projected and Actual Costs for Savings or Investments in this table. Difference is auto-calculated, and icons are upd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PersonalCare" displayName="PersonalCare" ref="B55:E63" totalsRowCount="1" headerRowDxfId="27" dataDxfId="156" totalsRowDxfId="26" headerRowBorderDxfId="37" tableBorderDxfId="38" totalsRowBorderDxfId="36">
  <autoFilter ref="B55:E62" xr:uid="{00000000-0009-0000-0100-000007000000}">
    <filterColumn colId="0" hiddenButton="1"/>
    <filterColumn colId="1" hiddenButton="1"/>
    <filterColumn colId="2" hiddenButton="1"/>
    <filterColumn colId="3" hiddenButton="1"/>
  </autoFilter>
  <tableColumns count="4">
    <tableColumn id="1" xr3:uid="{00000000-0010-0000-0A00-000001000000}" name="PERSONAL CARE" totalsRowLabel="Total" dataDxfId="35" totalsRowDxfId="34"/>
    <tableColumn id="2" xr3:uid="{00000000-0010-0000-0A00-000002000000}" name="Projected Cost" totalsRowFunction="sum" dataDxfId="33" totalsRowDxfId="32"/>
    <tableColumn id="3" xr3:uid="{00000000-0010-0000-0A00-000003000000}" name="Actual Cost" totalsRowFunction="sum" dataDxfId="31" totalsRowDxfId="30"/>
    <tableColumn id="4" xr3:uid="{00000000-0010-0000-0A00-000004000000}" name="Difference" totalsRowFunction="sum" dataDxfId="29" totalsRowDxfId="28">
      <calculatedColumnFormula>PersonalCare[[#This Row],[Projected Cost]]-PersonalCare[[#This Row],[Actual Cost]]</calculatedColumnFormula>
    </tableColumn>
  </tableColumns>
  <tableStyleInfo name="Transport" showFirstColumn="1" showLastColumn="0" showRowStripes="1" showColumnStripes="0"/>
  <extLst>
    <ext xmlns:x14="http://schemas.microsoft.com/office/spreadsheetml/2009/9/main" uri="{504A1905-F514-4f6f-8877-14C23A59335A}">
      <x14:table altTextSummary="Enter Projected and Actual Personal Care Costs in this table. Difference is auto-calculated, and icons are upd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Entertainment" displayName="Entertainment" ref="G11:J21" totalsRowCount="1" headerRowDxfId="1" dataDxfId="155" totalsRowDxfId="0" headerRowBorderDxfId="11" tableBorderDxfId="12" totalsRowBorderDxfId="10">
  <autoFilter ref="G11:J20" xr:uid="{00000000-0009-0000-0100-000002000000}">
    <filterColumn colId="0" hiddenButton="1"/>
    <filterColumn colId="1" hiddenButton="1"/>
    <filterColumn colId="2" hiddenButton="1"/>
    <filterColumn colId="3" hiddenButton="1"/>
  </autoFilter>
  <tableColumns count="4">
    <tableColumn id="1" xr3:uid="{00000000-0010-0000-0B00-000001000000}" name="ENTERTAINMENT" totalsRowLabel="Total" dataDxfId="9" totalsRowDxfId="8"/>
    <tableColumn id="2" xr3:uid="{00000000-0010-0000-0B00-000002000000}" name="Projected Cost" totalsRowFunction="sum" dataDxfId="7" totalsRowDxfId="6"/>
    <tableColumn id="3" xr3:uid="{00000000-0010-0000-0B00-000003000000}" name="Actual Cost" totalsRowFunction="sum" dataDxfId="5" totalsRowDxfId="4"/>
    <tableColumn id="4" xr3:uid="{00000000-0010-0000-0B00-000004000000}" name="Difference" totalsRowFunction="sum" dataDxfId="3" totalsRowDxfId="2">
      <calculatedColumnFormula>Entertainment[[#This Row],[Projected Cost]]-Entertainment[[#This Row],[Actual Cost]]</calculatedColumnFormula>
    </tableColumn>
  </tableColumns>
  <tableStyleInfo name="Transport" showFirstColumn="1" showLastColumn="0" showRowStripes="1" showColumnStripes="0"/>
  <extLst>
    <ext xmlns:x14="http://schemas.microsoft.com/office/spreadsheetml/2009/9/main" uri="{504A1905-F514-4f6f-8877-14C23A59335A}">
      <x14:table altTextSummary="Enter Projected and Actual Entertainment Costs in this table. Difference is auto-calculated, and icons are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surance" displayName="Insurance" ref="B34:E39" totalsRowCount="1" headerRowDxfId="94" dataDxfId="165" totalsRowDxfId="131" headerRowBorderDxfId="141" tableBorderDxfId="142" totalsRowBorderDxfId="140">
  <autoFilter ref="B34:E38" xr:uid="{00000000-0009-0000-0100-000004000000}">
    <filterColumn colId="0" hiddenButton="1"/>
    <filterColumn colId="1" hiddenButton="1"/>
    <filterColumn colId="2" hiddenButton="1"/>
    <filterColumn colId="3" hiddenButton="1"/>
  </autoFilter>
  <tableColumns count="4">
    <tableColumn id="1" xr3:uid="{00000000-0010-0000-0100-000001000000}" name="INSURANCE" totalsRowLabel="Total" dataDxfId="139" totalsRowDxfId="138"/>
    <tableColumn id="2" xr3:uid="{00000000-0010-0000-0100-000002000000}" name="Projected Cost" totalsRowFunction="sum" dataDxfId="137" totalsRowDxfId="136"/>
    <tableColumn id="3" xr3:uid="{00000000-0010-0000-0100-000003000000}" name="Actual Cost" totalsRowFunction="sum" dataDxfId="135" totalsRowDxfId="134"/>
    <tableColumn id="4" xr3:uid="{00000000-0010-0000-0100-000004000000}" name="Difference" totalsRowFunction="sum" dataDxfId="133" totalsRowDxfId="132">
      <calculatedColumnFormula>Insurance[[#This Row],[Projected Cost]]-Insurance[[#This Row],[Actual Cost]]</calculatedColumnFormula>
    </tableColumn>
  </tableColumns>
  <tableStyleInfo name="Budget" showFirstColumn="1" showLastColumn="0" showRowStripes="1" showColumnStripes="0"/>
  <extLst>
    <ext xmlns:x14="http://schemas.microsoft.com/office/spreadsheetml/2009/9/main" uri="{504A1905-F514-4f6f-8877-14C23A59335A}">
      <x14:table altTextSummary="Enter Projected and Actual Insurance Costs in this table. Difference is auto-calculated, and icons are upd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Legal" displayName="Legal" ref="G51:J56" totalsRowCount="1" headerRowDxfId="40" dataDxfId="164" totalsRowDxfId="39" headerRowBorderDxfId="50" tableBorderDxfId="51" totalsRowBorderDxfId="49">
  <autoFilter ref="G51:J55" xr:uid="{00000000-0009-0000-0100-00000C000000}">
    <filterColumn colId="0" hiddenButton="1"/>
    <filterColumn colId="1" hiddenButton="1"/>
    <filterColumn colId="2" hiddenButton="1"/>
    <filterColumn colId="3" hiddenButton="1"/>
  </autoFilter>
  <tableColumns count="4">
    <tableColumn id="1" xr3:uid="{00000000-0010-0000-0200-000001000000}" name="LEGAL" totalsRowLabel="Total" dataDxfId="48" totalsRowDxfId="47"/>
    <tableColumn id="2" xr3:uid="{00000000-0010-0000-0200-000002000000}" name="Projected Cost" totalsRowFunction="sum" dataDxfId="46" totalsRowDxfId="45"/>
    <tableColumn id="3" xr3:uid="{00000000-0010-0000-0200-000003000000}" name="Actual Cost" totalsRowFunction="sum" dataDxfId="44" totalsRowDxfId="43"/>
    <tableColumn id="4" xr3:uid="{00000000-0010-0000-0200-000004000000}" name="Difference" totalsRowFunction="sum" dataDxfId="42" totalsRowDxfId="41">
      <calculatedColumnFormula>Legal[[#This Row],[Projected Cost]]-Legal[[#This Row],[Actual Cost]]</calculatedColumnFormula>
    </tableColumn>
  </tableColumns>
  <tableStyleInfo name="Budget" showFirstColumn="1" showLastColumn="0" showRowStripes="1" showColumnStripes="0"/>
  <extLst>
    <ext xmlns:x14="http://schemas.microsoft.com/office/spreadsheetml/2009/9/main" uri="{504A1905-F514-4f6f-8877-14C23A59335A}">
      <x14:table altTextSummary="Enter Projected and Actual Legal Costs in this table. Difference is auto-calculated, and icons are upd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Pets" displayName="Pets" ref="B47:E53" totalsRowCount="1" headerRowDxfId="14" dataDxfId="163" totalsRowDxfId="13" headerRowBorderDxfId="24" tableBorderDxfId="25" totalsRowBorderDxfId="23">
  <autoFilter ref="B47:E52" xr:uid="{00000000-0009-0000-0100-000006000000}">
    <filterColumn colId="0" hiddenButton="1"/>
    <filterColumn colId="1" hiddenButton="1"/>
    <filterColumn colId="2" hiddenButton="1"/>
    <filterColumn colId="3" hiddenButton="1"/>
  </autoFilter>
  <tableColumns count="4">
    <tableColumn id="1" xr3:uid="{00000000-0010-0000-0300-000001000000}" name="PETS" totalsRowLabel="Total" dataDxfId="22" totalsRowDxfId="21"/>
    <tableColumn id="2" xr3:uid="{00000000-0010-0000-0300-000002000000}" name="Projected Cost" totalsRowFunction="sum" dataDxfId="20" totalsRowDxfId="19"/>
    <tableColumn id="3" xr3:uid="{00000000-0010-0000-0300-000003000000}" name="Actual Cost" totalsRowFunction="sum" dataDxfId="18" totalsRowDxfId="17"/>
    <tableColumn id="4" xr3:uid="{00000000-0010-0000-0300-000004000000}" name="Difference" totalsRowFunction="sum" dataDxfId="16" totalsRowDxfId="15">
      <calculatedColumnFormula>Pets[[#This Row],[Projected Cost]]-Pets[[#This Row],[Actual Cost]]</calculatedColumnFormula>
    </tableColumn>
  </tableColumns>
  <tableStyleInfo name="Budget" showFirstColumn="1" showLastColumn="0" showRowStripes="1" showColumnStripes="0"/>
  <extLst>
    <ext xmlns:x14="http://schemas.microsoft.com/office/spreadsheetml/2009/9/main" uri="{504A1905-F514-4f6f-8877-14C23A59335A}">
      <x14:table altTextSummary="Enter Projected and Actual Pets Costs in this table. Difference is auto-calculated, and icons are upd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PresentsAndDonations" displayName="PresentsAndDonations" ref="G45:J49" totalsRowCount="1" headerRowDxfId="53" dataDxfId="162" totalsRowDxfId="52" headerRowBorderDxfId="63" tableBorderDxfId="64" totalsRowBorderDxfId="62">
  <autoFilter ref="G45:J48" xr:uid="{00000000-0009-0000-0100-00000B000000}">
    <filterColumn colId="0" hiddenButton="1"/>
    <filterColumn colId="1" hiddenButton="1"/>
    <filterColumn colId="2" hiddenButton="1"/>
    <filterColumn colId="3" hiddenButton="1"/>
  </autoFilter>
  <tableColumns count="4">
    <tableColumn id="1" xr3:uid="{00000000-0010-0000-0400-000001000000}" name="PRESENTS AND DONATIONS" totalsRowLabel="Total" dataDxfId="61" totalsRowDxfId="60"/>
    <tableColumn id="2" xr3:uid="{00000000-0010-0000-0400-000002000000}" name="Projected Cost" totalsRowFunction="sum" dataDxfId="59" totalsRowDxfId="58"/>
    <tableColumn id="3" xr3:uid="{00000000-0010-0000-0400-000003000000}" name="Actual Cost" totalsRowFunction="sum" dataDxfId="57" totalsRowDxfId="56"/>
    <tableColumn id="4" xr3:uid="{00000000-0010-0000-0400-000004000000}" name="Difference" totalsRowFunction="sum" dataDxfId="55" totalsRowDxfId="54">
      <calculatedColumnFormula>PresentsAndDonations[[#This Row],[Projected Cost]]-PresentsAndDonations[[#This Row],[Actual Cost]]</calculatedColumnFormula>
    </tableColumn>
  </tableColumns>
  <tableStyleInfo name="Transport" showFirstColumn="1" showLastColumn="0" showRowStripes="1" showColumnStripes="0"/>
  <extLst>
    <ext xmlns:x14="http://schemas.microsoft.com/office/spreadsheetml/2009/9/main" uri="{504A1905-F514-4f6f-8877-14C23A59335A}">
      <x14:table altTextSummary="Enter Projected and Actual Costs for Presents and Donations in this table. Difference is auto-calculated, and icons are upd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Food" displayName="Food" ref="B41:E45" totalsRowCount="1" headerRowDxfId="93" dataDxfId="161" totalsRowDxfId="143" headerRowBorderDxfId="153" tableBorderDxfId="154" totalsRowBorderDxfId="152">
  <autoFilter ref="B41:E44" xr:uid="{00000000-0009-0000-0100-000005000000}">
    <filterColumn colId="0" hiddenButton="1"/>
    <filterColumn colId="1" hiddenButton="1"/>
    <filterColumn colId="2" hiddenButton="1"/>
    <filterColumn colId="3" hiddenButton="1"/>
  </autoFilter>
  <tableColumns count="4">
    <tableColumn id="1" xr3:uid="{00000000-0010-0000-0500-000001000000}" name="FOOD" totalsRowLabel="Total" dataDxfId="151" totalsRowDxfId="150"/>
    <tableColumn id="2" xr3:uid="{00000000-0010-0000-0500-000002000000}" name="Projected Cost" totalsRowFunction="sum" dataDxfId="149" totalsRowDxfId="148"/>
    <tableColumn id="3" xr3:uid="{00000000-0010-0000-0500-000003000000}" name="Actual Cost" totalsRowFunction="sum" dataDxfId="147" totalsRowDxfId="146"/>
    <tableColumn id="4" xr3:uid="{00000000-0010-0000-0500-000004000000}" name="Difference" totalsRowFunction="sum" dataDxfId="145" totalsRowDxfId="144">
      <calculatedColumnFormula>Food[[#This Row],[Projected Cost]]-Food[[#This Row],[Actual Cost]]</calculatedColumnFormula>
    </tableColumn>
  </tableColumns>
  <tableStyleInfo name="Transport" showFirstColumn="1" showLastColumn="0" showRowStripes="1" showColumnStripes="0"/>
  <extLst>
    <ext xmlns:x14="http://schemas.microsoft.com/office/spreadsheetml/2009/9/main" uri="{504A1905-F514-4f6f-8877-14C23A59335A}">
      <x14:table altTextSummary="Enter Projected and Actual Food Costs in this table. Difference is auto-calculated, and icons are upd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xes" displayName="Taxes" ref="G32:J37" totalsRowCount="1" headerRowDxfId="79" dataDxfId="160" totalsRowDxfId="78" headerRowBorderDxfId="89" tableBorderDxfId="90" totalsRowBorderDxfId="88">
  <autoFilter ref="G32:J36" xr:uid="{00000000-0009-0000-0100-000009000000}">
    <filterColumn colId="0" hiddenButton="1"/>
    <filterColumn colId="1" hiddenButton="1"/>
    <filterColumn colId="2" hiddenButton="1"/>
    <filterColumn colId="3" hiddenButton="1"/>
  </autoFilter>
  <tableColumns count="4">
    <tableColumn id="1" xr3:uid="{00000000-0010-0000-0600-000001000000}" name="TAXES" totalsRowLabel="Total" dataDxfId="87" totalsRowDxfId="86"/>
    <tableColumn id="2" xr3:uid="{00000000-0010-0000-0600-000002000000}" name="Projected Cost" totalsRowFunction="sum" dataDxfId="85" totalsRowDxfId="84"/>
    <tableColumn id="3" xr3:uid="{00000000-0010-0000-0600-000003000000}" name="Actual Cost" totalsRowFunction="sum" dataDxfId="83" totalsRowDxfId="82"/>
    <tableColumn id="4" xr3:uid="{00000000-0010-0000-0600-000004000000}" name="Difference" totalsRowFunction="sum" dataDxfId="81" totalsRowDxfId="80">
      <calculatedColumnFormula>Taxes[[#This Row],[Projected Cost]]-Taxes[[#This Row],[Actual Cost]]</calculatedColumnFormula>
    </tableColumn>
  </tableColumns>
  <tableStyleInfo name="Transport" showFirstColumn="1" showLastColumn="0" showRowStripes="1" showColumnStripes="0"/>
  <extLst>
    <ext xmlns:x14="http://schemas.microsoft.com/office/spreadsheetml/2009/9/main" uri="{504A1905-F514-4f6f-8877-14C23A59335A}">
      <x14:table altTextSummary="Enter Projected and Actual Taxes Costs in this table. Difference is auto-calculated, and icons are upd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ransport" displayName="Transport" ref="B24:E32" totalsRowCount="1" headerRowDxfId="108" dataDxfId="159" totalsRowDxfId="119" headerRowBorderDxfId="129" tableBorderDxfId="130" totalsRowBorderDxfId="128">
  <autoFilter ref="B24:E31" xr:uid="{00000000-0009-0000-0100-000003000000}">
    <filterColumn colId="0" hiddenButton="1"/>
    <filterColumn colId="1" hiddenButton="1"/>
    <filterColumn colId="2" hiddenButton="1"/>
    <filterColumn colId="3" hiddenButton="1"/>
  </autoFilter>
  <tableColumns count="4">
    <tableColumn id="1" xr3:uid="{00000000-0010-0000-0700-000001000000}" name="TRANSPORT" totalsRowLabel="Total" dataDxfId="127" totalsRowDxfId="126"/>
    <tableColumn id="2" xr3:uid="{00000000-0010-0000-0700-000002000000}" name="Projected Cost" totalsRowFunction="sum" dataDxfId="125" totalsRowDxfId="124"/>
    <tableColumn id="3" xr3:uid="{00000000-0010-0000-0700-000003000000}" name="Actual Cost" totalsRowFunction="sum" dataDxfId="123" totalsRowDxfId="122"/>
    <tableColumn id="4" xr3:uid="{00000000-0010-0000-0700-000004000000}" name="Difference" totalsRowFunction="sum" dataDxfId="121" totalsRowDxfId="120">
      <calculatedColumnFormula>Transport[[#This Row],[Projected Cost]]-Transport[[#This Row],[Actual Cost]]</calculatedColumnFormula>
    </tableColumn>
  </tableColumns>
  <tableStyleInfo name="Transport" showFirstColumn="1" showLastColumn="0" showRowStripes="1" showColumnStripes="0"/>
  <extLst>
    <ext xmlns:x14="http://schemas.microsoft.com/office/spreadsheetml/2009/9/main" uri="{504A1905-F514-4f6f-8877-14C23A59335A}">
      <x14:table altTextSummary="Enter Projected and Actual Transport Costs in this table. Difference is auto-calculated, and icons are upd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Loans" displayName="Loans" ref="G23:J30" totalsRowCount="1" headerRowDxfId="100" dataDxfId="158" totalsRowDxfId="95" headerRowBorderDxfId="106" tableBorderDxfId="107" totalsRowBorderDxfId="105">
  <autoFilter ref="G23:J29" xr:uid="{00000000-0009-0000-0100-000008000000}">
    <filterColumn colId="0" hiddenButton="1"/>
    <filterColumn colId="1" hiddenButton="1"/>
    <filterColumn colId="2" hiddenButton="1"/>
    <filterColumn colId="3" hiddenButton="1"/>
  </autoFilter>
  <tableColumns count="4">
    <tableColumn id="1" xr3:uid="{00000000-0010-0000-0800-000001000000}" name="LOANS" totalsRowLabel="Total" dataDxfId="104" totalsRowDxfId="99"/>
    <tableColumn id="2" xr3:uid="{00000000-0010-0000-0800-000002000000}" name="Projected Cost" totalsRowFunction="sum" dataDxfId="103" totalsRowDxfId="98"/>
    <tableColumn id="3" xr3:uid="{00000000-0010-0000-0800-000003000000}" name="Actual Cost" totalsRowFunction="sum" dataDxfId="102" totalsRowDxfId="97"/>
    <tableColumn id="4" xr3:uid="{00000000-0010-0000-0800-000004000000}" name="Difference" totalsRowFunction="sum" dataDxfId="101" totalsRowDxfId="96">
      <calculatedColumnFormula>Loans[[#This Row],[Projected Cost]]-Loans[[#This Row],[Actual Cost]]</calculatedColumnFormula>
    </tableColumn>
  </tableColumns>
  <tableStyleInfo name="Budget" showFirstColumn="1" showLastColumn="0" showRowStripes="1" showColumnStripes="0"/>
  <extLst>
    <ext xmlns:x14="http://schemas.microsoft.com/office/spreadsheetml/2009/9/main" uri="{504A1905-F514-4f6f-8877-14C23A59335A}">
      <x14:table altTextSummary="Enter Projected and Actual Loan Costs in this table. Difference is auto-calculated, and icons are updated"/>
    </ext>
  </extLst>
</table>
</file>

<file path=xl/theme/theme1.xml><?xml version="1.0" encoding="utf-8"?>
<a:theme xmlns:a="http://schemas.openxmlformats.org/drawingml/2006/main" name="Office Theme">
  <a:themeElements>
    <a:clrScheme name="Custom 24">
      <a:dk1>
        <a:sysClr val="windowText" lastClr="000000"/>
      </a:dk1>
      <a:lt1>
        <a:sysClr val="window" lastClr="FFFFFF"/>
      </a:lt1>
      <a:dk2>
        <a:srgbClr val="2F4158"/>
      </a:dk2>
      <a:lt2>
        <a:srgbClr val="F2F2F2"/>
      </a:lt2>
      <a:accent1>
        <a:srgbClr val="D0DE4E"/>
      </a:accent1>
      <a:accent2>
        <a:srgbClr val="3D5157"/>
      </a:accent2>
      <a:accent3>
        <a:srgbClr val="47653F"/>
      </a:accent3>
      <a:accent4>
        <a:srgbClr val="607E4C"/>
      </a:accent4>
      <a:accent5>
        <a:srgbClr val="78A141"/>
      </a:accent5>
      <a:accent6>
        <a:srgbClr val="9BBB59"/>
      </a:accent6>
      <a:hlink>
        <a:srgbClr val="9BBB59"/>
      </a:hlink>
      <a:folHlink>
        <a:srgbClr val="9BBB59"/>
      </a:folHlink>
    </a:clrScheme>
    <a:fontScheme name="Custom 5">
      <a:majorFont>
        <a:latin typeface="Franklin Gothic Demi"/>
        <a:ea typeface=""/>
        <a:cs typeface=""/>
      </a:majorFont>
      <a:minorFont>
        <a:latin typeface="Microsoft Sans Serif"/>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64"/>
  <sheetViews>
    <sheetView showGridLines="0" tabSelected="1" workbookViewId="0">
      <selection activeCell="B16" sqref="B16"/>
    </sheetView>
  </sheetViews>
  <sheetFormatPr defaultRowHeight="13.2" x14ac:dyDescent="0.25"/>
  <cols>
    <col min="1" max="1" width="2.33203125" customWidth="1"/>
    <col min="2" max="2" width="36" bestFit="1" customWidth="1"/>
    <col min="3" max="5" width="18.109375" customWidth="1"/>
    <col min="6" max="6" width="4.44140625" customWidth="1"/>
    <col min="7" max="7" width="34.88671875" bestFit="1" customWidth="1"/>
    <col min="8" max="10" width="18.109375" customWidth="1"/>
  </cols>
  <sheetData>
    <row r="1" spans="1:12" ht="63.6" customHeight="1" x14ac:dyDescent="0.25">
      <c r="A1" s="12"/>
      <c r="B1" s="11"/>
      <c r="C1" s="11"/>
      <c r="D1" s="11"/>
      <c r="E1" s="11"/>
      <c r="F1" s="11"/>
      <c r="G1" s="11"/>
      <c r="H1" s="11"/>
      <c r="I1" s="11"/>
      <c r="J1" s="11"/>
      <c r="K1" s="13"/>
      <c r="L1" s="13"/>
    </row>
    <row r="2" spans="1:12" ht="4.2" customHeight="1" x14ac:dyDescent="0.25">
      <c r="A2" s="8"/>
      <c r="B2" s="9"/>
      <c r="C2" s="9"/>
      <c r="D2" s="9"/>
      <c r="E2" s="9"/>
      <c r="F2" s="9"/>
      <c r="G2" s="9"/>
      <c r="H2" s="9"/>
      <c r="I2" s="9"/>
      <c r="J2" s="9"/>
      <c r="K2" s="10"/>
      <c r="L2" s="10"/>
    </row>
    <row r="3" spans="1:12" ht="20.100000000000001" customHeight="1" x14ac:dyDescent="0.25">
      <c r="A3" s="1"/>
      <c r="B3" s="53"/>
      <c r="C3" s="4"/>
      <c r="D3" s="4"/>
      <c r="E3" s="4"/>
      <c r="F3" s="4"/>
      <c r="G3" s="4"/>
      <c r="H3" s="4"/>
      <c r="I3" s="4"/>
      <c r="J3" s="4"/>
    </row>
    <row r="4" spans="1:12" ht="18" customHeight="1" x14ac:dyDescent="0.25">
      <c r="A4" s="1"/>
      <c r="B4" s="54" t="s">
        <v>0</v>
      </c>
      <c r="C4" s="17" t="s">
        <v>39</v>
      </c>
      <c r="D4" s="17"/>
      <c r="E4" s="14">
        <v>2500</v>
      </c>
      <c r="F4" s="3"/>
      <c r="G4" s="21" t="s">
        <v>45</v>
      </c>
      <c r="H4" s="17" t="s">
        <v>77</v>
      </c>
      <c r="I4" s="17"/>
      <c r="J4" s="15">
        <f>SUM(C22,C32,C39,C45,C53,C63,H21,H30,H37,H43,H49,H56)</f>
        <v>2060</v>
      </c>
    </row>
    <row r="5" spans="1:12" ht="18" customHeight="1" x14ac:dyDescent="0.25">
      <c r="A5" s="1"/>
      <c r="B5" s="54"/>
      <c r="C5" s="17" t="s">
        <v>40</v>
      </c>
      <c r="D5" s="17"/>
      <c r="E5" s="14">
        <v>500</v>
      </c>
      <c r="F5" s="3"/>
      <c r="G5" s="21" t="s">
        <v>46</v>
      </c>
      <c r="H5" s="17" t="s">
        <v>78</v>
      </c>
      <c r="I5" s="17"/>
      <c r="J5" s="15">
        <f>SUM(D22,D32,D39,D45,D53,D63,I21,I30,I37,I43,I49,I56)</f>
        <v>2040</v>
      </c>
    </row>
    <row r="6" spans="1:12" ht="18" customHeight="1" x14ac:dyDescent="0.25">
      <c r="A6" s="1"/>
      <c r="B6" s="54"/>
      <c r="C6" s="18" t="s">
        <v>41</v>
      </c>
      <c r="D6" s="18"/>
      <c r="E6" s="19">
        <f>SUM(E4:E5)</f>
        <v>3000</v>
      </c>
      <c r="F6" s="3"/>
      <c r="G6" s="22" t="s">
        <v>47</v>
      </c>
      <c r="H6" s="22"/>
      <c r="I6" s="22"/>
      <c r="J6" s="19">
        <f>SUM(E22,E32,E39,E45,E53,E63,J21,J30,J37,J43,J49,J56)</f>
        <v>20</v>
      </c>
    </row>
    <row r="7" spans="1:12" ht="18" customHeight="1" x14ac:dyDescent="0.25">
      <c r="A7" s="1"/>
      <c r="B7" s="54" t="s">
        <v>1</v>
      </c>
      <c r="C7" s="20" t="s">
        <v>39</v>
      </c>
      <c r="D7" s="20"/>
      <c r="E7" s="15">
        <v>2500</v>
      </c>
      <c r="F7" s="3"/>
      <c r="G7" s="21" t="s">
        <v>48</v>
      </c>
      <c r="H7" s="17" t="s">
        <v>77</v>
      </c>
      <c r="I7" s="17"/>
      <c r="J7" s="23">
        <f>E6-J4</f>
        <v>940</v>
      </c>
    </row>
    <row r="8" spans="1:12" ht="18" customHeight="1" x14ac:dyDescent="0.25">
      <c r="A8" s="1"/>
      <c r="B8" s="54"/>
      <c r="C8" s="20" t="s">
        <v>40</v>
      </c>
      <c r="D8" s="20"/>
      <c r="E8" s="15">
        <v>500</v>
      </c>
      <c r="F8" s="3"/>
      <c r="G8" s="21" t="s">
        <v>49</v>
      </c>
      <c r="H8" s="17" t="s">
        <v>78</v>
      </c>
      <c r="I8" s="17"/>
      <c r="J8" s="23">
        <f>E9-J5</f>
        <v>960</v>
      </c>
    </row>
    <row r="9" spans="1:12" ht="18" customHeight="1" x14ac:dyDescent="0.25">
      <c r="A9" s="1"/>
      <c r="B9" s="54"/>
      <c r="C9" s="18" t="s">
        <v>41</v>
      </c>
      <c r="D9" s="18"/>
      <c r="E9" s="19">
        <f>SUM(E7:E8)</f>
        <v>3000</v>
      </c>
      <c r="F9" s="3"/>
      <c r="G9" s="22" t="s">
        <v>50</v>
      </c>
      <c r="H9" s="22"/>
      <c r="I9" s="22"/>
      <c r="J9" s="19">
        <f>J8-J7</f>
        <v>20</v>
      </c>
    </row>
    <row r="10" spans="1:12" ht="20.100000000000001" customHeight="1" x14ac:dyDescent="0.25">
      <c r="A10" s="1"/>
      <c r="B10" s="51"/>
      <c r="C10" s="51"/>
      <c r="D10" s="51"/>
      <c r="E10" s="51"/>
      <c r="F10" s="3"/>
      <c r="G10" s="5"/>
      <c r="H10" s="5"/>
      <c r="I10" s="5"/>
      <c r="J10" s="16"/>
    </row>
    <row r="11" spans="1:12" ht="18" customHeight="1" x14ac:dyDescent="0.25">
      <c r="A11" s="1"/>
      <c r="B11" s="46" t="s">
        <v>2</v>
      </c>
      <c r="C11" s="46" t="s">
        <v>42</v>
      </c>
      <c r="D11" s="46" t="s">
        <v>43</v>
      </c>
      <c r="E11" s="46" t="s">
        <v>44</v>
      </c>
      <c r="F11" s="40"/>
      <c r="G11" s="47" t="s">
        <v>51</v>
      </c>
      <c r="H11" s="48" t="s">
        <v>42</v>
      </c>
      <c r="I11" s="48" t="s">
        <v>43</v>
      </c>
      <c r="J11" s="49" t="s">
        <v>44</v>
      </c>
    </row>
    <row r="12" spans="1:12" ht="18" customHeight="1" x14ac:dyDescent="0.25">
      <c r="A12" s="1"/>
      <c r="B12" s="41" t="s">
        <v>3</v>
      </c>
      <c r="C12" s="28">
        <v>1500</v>
      </c>
      <c r="D12" s="28">
        <v>1400</v>
      </c>
      <c r="E12" s="28">
        <f>Housing[[#This Row],[Projected Cost]]-Housing[[#This Row],[Actual Cost]]</f>
        <v>100</v>
      </c>
      <c r="F12" s="50"/>
      <c r="G12" s="27" t="s">
        <v>52</v>
      </c>
      <c r="H12" s="28">
        <v>0</v>
      </c>
      <c r="I12" s="28">
        <v>50</v>
      </c>
      <c r="J12" s="29">
        <f>Entertainment[[#This Row],[Projected Cost]]-Entertainment[[#This Row],[Actual Cost]]</f>
        <v>-50</v>
      </c>
    </row>
    <row r="13" spans="1:12" ht="18" customHeight="1" x14ac:dyDescent="0.25">
      <c r="A13" s="1"/>
      <c r="B13" s="42" t="s">
        <v>4</v>
      </c>
      <c r="C13" s="38">
        <v>60</v>
      </c>
      <c r="D13" s="38">
        <v>100</v>
      </c>
      <c r="E13" s="38">
        <f>Housing[[#This Row],[Projected Cost]]-Housing[[#This Row],[Actual Cost]]</f>
        <v>-40</v>
      </c>
      <c r="F13" s="2"/>
      <c r="G13" s="37" t="s">
        <v>53</v>
      </c>
      <c r="H13" s="38"/>
      <c r="I13" s="38"/>
      <c r="J13" s="39">
        <f>Entertainment[[#This Row],[Projected Cost]]-Entertainment[[#This Row],[Actual Cost]]</f>
        <v>0</v>
      </c>
    </row>
    <row r="14" spans="1:12" ht="18" customHeight="1" x14ac:dyDescent="0.25">
      <c r="A14" s="1"/>
      <c r="B14" s="41" t="s">
        <v>5</v>
      </c>
      <c r="C14" s="28">
        <v>50</v>
      </c>
      <c r="D14" s="28">
        <v>60</v>
      </c>
      <c r="E14" s="28">
        <f>Housing[[#This Row],[Projected Cost]]-Housing[[#This Row],[Actual Cost]]</f>
        <v>-10</v>
      </c>
      <c r="F14" s="2"/>
      <c r="G14" s="27" t="s">
        <v>54</v>
      </c>
      <c r="H14" s="28"/>
      <c r="I14" s="28"/>
      <c r="J14" s="29">
        <f>Entertainment[[#This Row],[Projected Cost]]-Entertainment[[#This Row],[Actual Cost]]</f>
        <v>0</v>
      </c>
    </row>
    <row r="15" spans="1:12" ht="18" customHeight="1" x14ac:dyDescent="0.25">
      <c r="A15" s="1"/>
      <c r="B15" s="42" t="s">
        <v>6</v>
      </c>
      <c r="C15" s="38">
        <v>200</v>
      </c>
      <c r="D15" s="38">
        <v>180</v>
      </c>
      <c r="E15" s="38">
        <f>Housing[[#This Row],[Projected Cost]]-Housing[[#This Row],[Actual Cost]]</f>
        <v>20</v>
      </c>
      <c r="F15" s="2"/>
      <c r="G15" s="37" t="s">
        <v>55</v>
      </c>
      <c r="H15" s="38"/>
      <c r="I15" s="38"/>
      <c r="J15" s="39">
        <f>Entertainment[[#This Row],[Projected Cost]]-Entertainment[[#This Row],[Actual Cost]]</f>
        <v>0</v>
      </c>
    </row>
    <row r="16" spans="1:12" ht="18" customHeight="1" x14ac:dyDescent="0.25">
      <c r="A16" s="1"/>
      <c r="B16" s="41" t="s">
        <v>7</v>
      </c>
      <c r="C16" s="28"/>
      <c r="D16" s="28"/>
      <c r="E16" s="28">
        <f>Housing[[#This Row],[Projected Cost]]-Housing[[#This Row],[Actual Cost]]</f>
        <v>0</v>
      </c>
      <c r="F16" s="2"/>
      <c r="G16" s="27" t="s">
        <v>56</v>
      </c>
      <c r="H16" s="28"/>
      <c r="I16" s="28"/>
      <c r="J16" s="29">
        <f>Entertainment[[#This Row],[Projected Cost]]-Entertainment[[#This Row],[Actual Cost]]</f>
        <v>0</v>
      </c>
    </row>
    <row r="17" spans="1:10" ht="18" customHeight="1" x14ac:dyDescent="0.25">
      <c r="A17" s="1"/>
      <c r="B17" s="42" t="s">
        <v>8</v>
      </c>
      <c r="C17" s="38"/>
      <c r="D17" s="38"/>
      <c r="E17" s="38">
        <f>Housing[[#This Row],[Projected Cost]]-Housing[[#This Row],[Actual Cost]]</f>
        <v>0</v>
      </c>
      <c r="F17" s="2"/>
      <c r="G17" s="37" t="s">
        <v>57</v>
      </c>
      <c r="H17" s="38"/>
      <c r="I17" s="38"/>
      <c r="J17" s="39">
        <f>Entertainment[[#This Row],[Projected Cost]]-Entertainment[[#This Row],[Actual Cost]]</f>
        <v>0</v>
      </c>
    </row>
    <row r="18" spans="1:10" ht="18" customHeight="1" x14ac:dyDescent="0.25">
      <c r="A18" s="1"/>
      <c r="B18" s="41" t="s">
        <v>9</v>
      </c>
      <c r="C18" s="28"/>
      <c r="D18" s="28"/>
      <c r="E18" s="28">
        <f>Housing[[#This Row],[Projected Cost]]-Housing[[#This Row],[Actual Cost]]</f>
        <v>0</v>
      </c>
      <c r="F18" s="2"/>
      <c r="G18" s="27" t="s">
        <v>12</v>
      </c>
      <c r="H18" s="28"/>
      <c r="I18" s="28"/>
      <c r="J18" s="29">
        <f>Entertainment[[#This Row],[Projected Cost]]-Entertainment[[#This Row],[Actual Cost]]</f>
        <v>0</v>
      </c>
    </row>
    <row r="19" spans="1:10" ht="18" customHeight="1" x14ac:dyDescent="0.25">
      <c r="A19" s="1"/>
      <c r="B19" s="42" t="s">
        <v>10</v>
      </c>
      <c r="C19" s="38"/>
      <c r="D19" s="38"/>
      <c r="E19" s="38">
        <f>Housing[[#This Row],[Projected Cost]]-Housing[[#This Row],[Actual Cost]]</f>
        <v>0</v>
      </c>
      <c r="F19" s="2"/>
      <c r="G19" s="37" t="s">
        <v>12</v>
      </c>
      <c r="H19" s="38"/>
      <c r="I19" s="38"/>
      <c r="J19" s="39">
        <f>Entertainment[[#This Row],[Projected Cost]]-Entertainment[[#This Row],[Actual Cost]]</f>
        <v>0</v>
      </c>
    </row>
    <row r="20" spans="1:10" ht="18" customHeight="1" x14ac:dyDescent="0.25">
      <c r="A20" s="1"/>
      <c r="B20" s="41" t="s">
        <v>11</v>
      </c>
      <c r="C20" s="28"/>
      <c r="D20" s="28"/>
      <c r="E20" s="28">
        <f>Housing[[#This Row],[Projected Cost]]-Housing[[#This Row],[Actual Cost]]</f>
        <v>0</v>
      </c>
      <c r="F20" s="2"/>
      <c r="G20" s="27" t="s">
        <v>12</v>
      </c>
      <c r="H20" s="28"/>
      <c r="I20" s="28"/>
      <c r="J20" s="29">
        <f>Entertainment[[#This Row],[Projected Cost]]-Entertainment[[#This Row],[Actual Cost]]</f>
        <v>0</v>
      </c>
    </row>
    <row r="21" spans="1:10" ht="18" customHeight="1" x14ac:dyDescent="0.25">
      <c r="A21" s="1"/>
      <c r="B21" s="42" t="s">
        <v>12</v>
      </c>
      <c r="C21" s="38"/>
      <c r="D21" s="38"/>
      <c r="E21" s="38">
        <f>Housing[[#This Row],[Projected Cost]]-Housing[[#This Row],[Actual Cost]]</f>
        <v>0</v>
      </c>
      <c r="F21" s="2"/>
      <c r="G21" s="34" t="s">
        <v>13</v>
      </c>
      <c r="H21" s="52">
        <f>SUBTOTAL(109,Entertainment[Projected Cost])</f>
        <v>0</v>
      </c>
      <c r="I21" s="35">
        <f>SUBTOTAL(109,Entertainment[Actual Cost])</f>
        <v>50</v>
      </c>
      <c r="J21" s="36">
        <f>SUBTOTAL(109,Entertainment[Difference])</f>
        <v>-50</v>
      </c>
    </row>
    <row r="22" spans="1:10" ht="18" customHeight="1" x14ac:dyDescent="0.25">
      <c r="A22" s="1"/>
      <c r="B22" s="25" t="s">
        <v>13</v>
      </c>
      <c r="C22" s="26">
        <f>SUBTOTAL(109,Housing[Projected Cost])</f>
        <v>1810</v>
      </c>
      <c r="D22" s="26">
        <f>SUBTOTAL(109,Housing[Actual Cost])</f>
        <v>1740</v>
      </c>
      <c r="E22" s="26">
        <f>SUBTOTAL(109,Housing[Difference])</f>
        <v>70</v>
      </c>
      <c r="F22" s="2"/>
      <c r="G22" s="24"/>
      <c r="H22" s="24"/>
      <c r="I22" s="24"/>
      <c r="J22" s="24"/>
    </row>
    <row r="23" spans="1:10" ht="18" customHeight="1" x14ac:dyDescent="0.25">
      <c r="A23" s="1"/>
      <c r="B23" s="24"/>
      <c r="C23" s="24"/>
      <c r="D23" s="24"/>
      <c r="E23" s="24"/>
      <c r="F23" s="2"/>
      <c r="G23" s="47" t="s">
        <v>58</v>
      </c>
      <c r="H23" s="48" t="s">
        <v>42</v>
      </c>
      <c r="I23" s="48" t="s">
        <v>43</v>
      </c>
      <c r="J23" s="49" t="s">
        <v>44</v>
      </c>
    </row>
    <row r="24" spans="1:10" ht="18" customHeight="1" x14ac:dyDescent="0.25">
      <c r="A24" s="1"/>
      <c r="B24" s="43" t="s">
        <v>14</v>
      </c>
      <c r="C24" s="44" t="s">
        <v>42</v>
      </c>
      <c r="D24" s="44" t="s">
        <v>43</v>
      </c>
      <c r="E24" s="45" t="s">
        <v>44</v>
      </c>
      <c r="F24" s="2"/>
      <c r="G24" s="27" t="s">
        <v>59</v>
      </c>
      <c r="H24" s="28"/>
      <c r="I24" s="28"/>
      <c r="J24" s="29">
        <f>Loans[[#This Row],[Projected Cost]]-Loans[[#This Row],[Actual Cost]]</f>
        <v>0</v>
      </c>
    </row>
    <row r="25" spans="1:10" ht="18" customHeight="1" x14ac:dyDescent="0.25">
      <c r="A25" s="1"/>
      <c r="B25" s="27" t="s">
        <v>15</v>
      </c>
      <c r="C25" s="28">
        <v>250</v>
      </c>
      <c r="D25" s="28">
        <v>250</v>
      </c>
      <c r="E25" s="29">
        <f>Transport[[#This Row],[Projected Cost]]-Transport[[#This Row],[Actual Cost]]</f>
        <v>0</v>
      </c>
      <c r="F25" s="2"/>
      <c r="G25" s="37" t="s">
        <v>60</v>
      </c>
      <c r="H25" s="38"/>
      <c r="I25" s="38"/>
      <c r="J25" s="39">
        <f>Loans[[#This Row],[Projected Cost]]-Loans[[#This Row],[Actual Cost]]</f>
        <v>0</v>
      </c>
    </row>
    <row r="26" spans="1:10" ht="18" customHeight="1" x14ac:dyDescent="0.25">
      <c r="A26" s="1"/>
      <c r="B26" s="37" t="s">
        <v>16</v>
      </c>
      <c r="C26" s="38"/>
      <c r="D26" s="38"/>
      <c r="E26" s="39">
        <f>Transport[[#This Row],[Projected Cost]]-Transport[[#This Row],[Actual Cost]]</f>
        <v>0</v>
      </c>
      <c r="F26" s="2"/>
      <c r="G26" s="27" t="s">
        <v>61</v>
      </c>
      <c r="H26" s="28"/>
      <c r="I26" s="28"/>
      <c r="J26" s="29">
        <f>Loans[[#This Row],[Projected Cost]]-Loans[[#This Row],[Actual Cost]]</f>
        <v>0</v>
      </c>
    </row>
    <row r="27" spans="1:10" ht="18" customHeight="1" x14ac:dyDescent="0.25">
      <c r="A27" s="1"/>
      <c r="B27" s="27" t="s">
        <v>17</v>
      </c>
      <c r="C27" s="28"/>
      <c r="D27" s="28"/>
      <c r="E27" s="29">
        <f>Transport[[#This Row],[Projected Cost]]-Transport[[#This Row],[Actual Cost]]</f>
        <v>0</v>
      </c>
      <c r="F27" s="2"/>
      <c r="G27" s="37" t="s">
        <v>61</v>
      </c>
      <c r="H27" s="38"/>
      <c r="I27" s="38"/>
      <c r="J27" s="39">
        <f>Loans[[#This Row],[Projected Cost]]-Loans[[#This Row],[Actual Cost]]</f>
        <v>0</v>
      </c>
    </row>
    <row r="28" spans="1:10" ht="18" customHeight="1" x14ac:dyDescent="0.25">
      <c r="A28" s="1"/>
      <c r="B28" s="37" t="s">
        <v>18</v>
      </c>
      <c r="C28" s="38"/>
      <c r="D28" s="38"/>
      <c r="E28" s="39">
        <f>Transport[[#This Row],[Projected Cost]]-Transport[[#This Row],[Actual Cost]]</f>
        <v>0</v>
      </c>
      <c r="F28" s="2"/>
      <c r="G28" s="27" t="s">
        <v>61</v>
      </c>
      <c r="H28" s="28"/>
      <c r="I28" s="28"/>
      <c r="J28" s="29">
        <f>Loans[[#This Row],[Projected Cost]]-Loans[[#This Row],[Actual Cost]]</f>
        <v>0</v>
      </c>
    </row>
    <row r="29" spans="1:10" ht="18" customHeight="1" x14ac:dyDescent="0.25">
      <c r="A29" s="1"/>
      <c r="B29" s="27" t="s">
        <v>19</v>
      </c>
      <c r="C29" s="28"/>
      <c r="D29" s="28"/>
      <c r="E29" s="29">
        <f>Transport[[#This Row],[Projected Cost]]-Transport[[#This Row],[Actual Cost]]</f>
        <v>0</v>
      </c>
      <c r="F29" s="2"/>
      <c r="G29" s="37" t="s">
        <v>12</v>
      </c>
      <c r="H29" s="38"/>
      <c r="I29" s="38"/>
      <c r="J29" s="39">
        <f>Loans[[#This Row],[Projected Cost]]-Loans[[#This Row],[Actual Cost]]</f>
        <v>0</v>
      </c>
    </row>
    <row r="30" spans="1:10" ht="18" customHeight="1" x14ac:dyDescent="0.25">
      <c r="A30" s="1"/>
      <c r="B30" s="37" t="s">
        <v>20</v>
      </c>
      <c r="C30" s="38"/>
      <c r="D30" s="38"/>
      <c r="E30" s="39">
        <f>Transport[[#This Row],[Projected Cost]]-Transport[[#This Row],[Actual Cost]]</f>
        <v>0</v>
      </c>
      <c r="F30" s="2"/>
      <c r="G30" s="30" t="s">
        <v>13</v>
      </c>
      <c r="H30" s="31">
        <f>SUBTOTAL(109,Loans[Projected Cost])</f>
        <v>0</v>
      </c>
      <c r="I30" s="31">
        <f>SUBTOTAL(109,Loans[Actual Cost])</f>
        <v>0</v>
      </c>
      <c r="J30" s="32">
        <f>SUBTOTAL(109,Loans[Difference])</f>
        <v>0</v>
      </c>
    </row>
    <row r="31" spans="1:10" ht="18" customHeight="1" x14ac:dyDescent="0.25">
      <c r="A31" s="1"/>
      <c r="B31" s="27" t="s">
        <v>12</v>
      </c>
      <c r="C31" s="28"/>
      <c r="D31" s="28"/>
      <c r="E31" s="29">
        <f>Transport[[#This Row],[Projected Cost]]-Transport[[#This Row],[Actual Cost]]</f>
        <v>0</v>
      </c>
      <c r="F31" s="2"/>
      <c r="G31" s="6"/>
      <c r="H31" s="6"/>
      <c r="I31" s="6"/>
      <c r="J31" s="6"/>
    </row>
    <row r="32" spans="1:10" ht="18" customHeight="1" x14ac:dyDescent="0.25">
      <c r="A32" s="1"/>
      <c r="B32" s="30" t="s">
        <v>13</v>
      </c>
      <c r="C32" s="31">
        <f>SUBTOTAL(109,Transport[Projected Cost])</f>
        <v>250</v>
      </c>
      <c r="D32" s="31">
        <f>SUBTOTAL(109,Transport[Actual Cost])</f>
        <v>250</v>
      </c>
      <c r="E32" s="32">
        <f>SUBTOTAL(109,Transport[Difference])</f>
        <v>0</v>
      </c>
      <c r="F32" s="50"/>
      <c r="G32" s="47" t="s">
        <v>62</v>
      </c>
      <c r="H32" s="48" t="s">
        <v>42</v>
      </c>
      <c r="I32" s="48" t="s">
        <v>43</v>
      </c>
      <c r="J32" s="49" t="s">
        <v>44</v>
      </c>
    </row>
    <row r="33" spans="1:10" ht="18" customHeight="1" x14ac:dyDescent="0.25">
      <c r="A33" s="1"/>
      <c r="B33" s="6"/>
      <c r="C33" s="6"/>
      <c r="D33" s="6"/>
      <c r="E33" s="6"/>
      <c r="F33" s="50"/>
      <c r="G33" s="27" t="s">
        <v>63</v>
      </c>
      <c r="H33" s="28"/>
      <c r="I33" s="28"/>
      <c r="J33" s="29">
        <f>Taxes[[#This Row],[Projected Cost]]-Taxes[[#This Row],[Actual Cost]]</f>
        <v>0</v>
      </c>
    </row>
    <row r="34" spans="1:10" ht="18" customHeight="1" x14ac:dyDescent="0.25">
      <c r="A34" s="1"/>
      <c r="B34" s="47" t="s">
        <v>21</v>
      </c>
      <c r="C34" s="48" t="s">
        <v>42</v>
      </c>
      <c r="D34" s="48" t="s">
        <v>43</v>
      </c>
      <c r="E34" s="49" t="s">
        <v>44</v>
      </c>
      <c r="F34" s="50"/>
      <c r="G34" s="37" t="s">
        <v>64</v>
      </c>
      <c r="H34" s="38"/>
      <c r="I34" s="38"/>
      <c r="J34" s="39">
        <f>Taxes[[#This Row],[Projected Cost]]-Taxes[[#This Row],[Actual Cost]]</f>
        <v>0</v>
      </c>
    </row>
    <row r="35" spans="1:10" ht="18" customHeight="1" x14ac:dyDescent="0.25">
      <c r="A35" s="33"/>
      <c r="B35" s="27" t="s">
        <v>22</v>
      </c>
      <c r="C35" s="28"/>
      <c r="D35" s="28"/>
      <c r="E35" s="29">
        <f>Insurance[[#This Row],[Projected Cost]]-Insurance[[#This Row],[Actual Cost]]</f>
        <v>0</v>
      </c>
      <c r="F35" s="50"/>
      <c r="G35" s="27" t="s">
        <v>65</v>
      </c>
      <c r="H35" s="28"/>
      <c r="I35" s="28"/>
      <c r="J35" s="29">
        <f>Taxes[[#This Row],[Projected Cost]]-Taxes[[#This Row],[Actual Cost]]</f>
        <v>0</v>
      </c>
    </row>
    <row r="36" spans="1:10" ht="18" customHeight="1" x14ac:dyDescent="0.25">
      <c r="A36" s="33"/>
      <c r="B36" s="37" t="s">
        <v>23</v>
      </c>
      <c r="C36" s="38"/>
      <c r="D36" s="38"/>
      <c r="E36" s="39">
        <f>Insurance[[#This Row],[Projected Cost]]-Insurance[[#This Row],[Actual Cost]]</f>
        <v>0</v>
      </c>
      <c r="F36" s="50"/>
      <c r="G36" s="37" t="s">
        <v>12</v>
      </c>
      <c r="H36" s="38"/>
      <c r="I36" s="38"/>
      <c r="J36" s="39">
        <f>Taxes[[#This Row],[Projected Cost]]-Taxes[[#This Row],[Actual Cost]]</f>
        <v>0</v>
      </c>
    </row>
    <row r="37" spans="1:10" ht="18" customHeight="1" x14ac:dyDescent="0.25">
      <c r="A37" s="33"/>
      <c r="B37" s="27" t="s">
        <v>24</v>
      </c>
      <c r="C37" s="28"/>
      <c r="D37" s="28"/>
      <c r="E37" s="29">
        <f>Insurance[[#This Row],[Projected Cost]]-Insurance[[#This Row],[Actual Cost]]</f>
        <v>0</v>
      </c>
      <c r="F37" s="50"/>
      <c r="G37" s="30" t="s">
        <v>13</v>
      </c>
      <c r="H37" s="31">
        <f>SUBTOTAL(109,Taxes[Projected Cost])</f>
        <v>0</v>
      </c>
      <c r="I37" s="31">
        <f>SUBTOTAL(109,Taxes[Actual Cost])</f>
        <v>0</v>
      </c>
      <c r="J37" s="32">
        <f>SUBTOTAL(109,Taxes[Difference])</f>
        <v>0</v>
      </c>
    </row>
    <row r="38" spans="1:10" ht="18" customHeight="1" x14ac:dyDescent="0.25">
      <c r="A38" s="33"/>
      <c r="B38" s="37" t="s">
        <v>12</v>
      </c>
      <c r="C38" s="38"/>
      <c r="D38" s="38"/>
      <c r="E38" s="39">
        <f>Insurance[[#This Row],[Projected Cost]]-Insurance[[#This Row],[Actual Cost]]</f>
        <v>0</v>
      </c>
      <c r="F38" s="2"/>
      <c r="G38" s="6"/>
      <c r="H38" s="6"/>
      <c r="I38" s="6"/>
      <c r="J38" s="6"/>
    </row>
    <row r="39" spans="1:10" ht="18" customHeight="1" x14ac:dyDescent="0.25">
      <c r="A39" s="1"/>
      <c r="B39" s="34" t="s">
        <v>13</v>
      </c>
      <c r="C39" s="35">
        <f>SUBTOTAL(109,Insurance[Projected Cost])</f>
        <v>0</v>
      </c>
      <c r="D39" s="35">
        <f>SUBTOTAL(109,Insurance[Actual Cost])</f>
        <v>0</v>
      </c>
      <c r="E39" s="36">
        <f>SUBTOTAL(109,Insurance[Difference])</f>
        <v>0</v>
      </c>
      <c r="F39" s="2"/>
      <c r="G39" s="47" t="s">
        <v>66</v>
      </c>
      <c r="H39" s="48" t="s">
        <v>42</v>
      </c>
      <c r="I39" s="48" t="s">
        <v>43</v>
      </c>
      <c r="J39" s="49" t="s">
        <v>44</v>
      </c>
    </row>
    <row r="40" spans="1:10" ht="18" customHeight="1" x14ac:dyDescent="0.25">
      <c r="A40" s="1"/>
      <c r="B40" s="6"/>
      <c r="C40" s="6"/>
      <c r="D40" s="6"/>
      <c r="E40" s="6"/>
      <c r="F40" s="50"/>
      <c r="G40" s="27" t="s">
        <v>67</v>
      </c>
      <c r="H40" s="28"/>
      <c r="I40" s="28"/>
      <c r="J40" s="29">
        <f>SavingsOrInvestment[[#This Row],[Projected Cost]]-SavingsOrInvestment[[#This Row],[Actual Cost]]</f>
        <v>0</v>
      </c>
    </row>
    <row r="41" spans="1:10" ht="18" customHeight="1" x14ac:dyDescent="0.25">
      <c r="A41" s="1"/>
      <c r="B41" s="43" t="s">
        <v>25</v>
      </c>
      <c r="C41" s="44" t="s">
        <v>42</v>
      </c>
      <c r="D41" s="44" t="s">
        <v>43</v>
      </c>
      <c r="E41" s="45" t="s">
        <v>44</v>
      </c>
      <c r="F41" s="50"/>
      <c r="G41" s="37" t="s">
        <v>68</v>
      </c>
      <c r="H41" s="38"/>
      <c r="I41" s="38"/>
      <c r="J41" s="39">
        <f>SavingsOrInvestment[[#This Row],[Projected Cost]]-SavingsOrInvestment[[#This Row],[Actual Cost]]</f>
        <v>0</v>
      </c>
    </row>
    <row r="42" spans="1:10" ht="18" customHeight="1" x14ac:dyDescent="0.25">
      <c r="A42" s="1"/>
      <c r="B42" s="27" t="s">
        <v>26</v>
      </c>
      <c r="C42" s="28"/>
      <c r="D42" s="28"/>
      <c r="E42" s="29">
        <f>Food[[#This Row],[Projected Cost]]-Food[[#This Row],[Actual Cost]]</f>
        <v>0</v>
      </c>
      <c r="F42" s="50"/>
      <c r="G42" s="27" t="s">
        <v>12</v>
      </c>
      <c r="H42" s="28"/>
      <c r="I42" s="28"/>
      <c r="J42" s="29">
        <f>SavingsOrInvestment[[#This Row],[Projected Cost]]-SavingsOrInvestment[[#This Row],[Actual Cost]]</f>
        <v>0</v>
      </c>
    </row>
    <row r="43" spans="1:10" ht="18" customHeight="1" x14ac:dyDescent="0.25">
      <c r="A43" s="1"/>
      <c r="B43" s="37" t="s">
        <v>27</v>
      </c>
      <c r="C43" s="38"/>
      <c r="D43" s="38"/>
      <c r="E43" s="39">
        <f>Food[[#This Row],[Projected Cost]]-Food[[#This Row],[Actual Cost]]</f>
        <v>0</v>
      </c>
      <c r="F43" s="2"/>
      <c r="G43" s="30" t="s">
        <v>13</v>
      </c>
      <c r="H43" s="31">
        <f>SUBTOTAL(109,SavingsOrInvestment[Projected Cost])</f>
        <v>0</v>
      </c>
      <c r="I43" s="31">
        <f>SUBTOTAL(109,SavingsOrInvestment[Actual Cost])</f>
        <v>0</v>
      </c>
      <c r="J43" s="32">
        <f>SUBTOTAL(109,SavingsOrInvestment[Difference])</f>
        <v>0</v>
      </c>
    </row>
    <row r="44" spans="1:10" ht="18" customHeight="1" x14ac:dyDescent="0.25">
      <c r="A44" s="1"/>
      <c r="B44" s="27" t="s">
        <v>12</v>
      </c>
      <c r="C44" s="28"/>
      <c r="D44" s="28"/>
      <c r="E44" s="29">
        <f>Food[[#This Row],[Projected Cost]]-Food[[#This Row],[Actual Cost]]</f>
        <v>0</v>
      </c>
      <c r="F44" s="2"/>
      <c r="G44" s="6"/>
      <c r="H44" s="6"/>
      <c r="I44" s="6"/>
      <c r="J44" s="6"/>
    </row>
    <row r="45" spans="1:10" ht="18" customHeight="1" x14ac:dyDescent="0.25">
      <c r="A45" s="1"/>
      <c r="B45" s="30" t="s">
        <v>13</v>
      </c>
      <c r="C45" s="31">
        <f>SUBTOTAL(109,Food[Projected Cost])</f>
        <v>0</v>
      </c>
      <c r="D45" s="31">
        <f>SUBTOTAL(109,Food[Actual Cost])</f>
        <v>0</v>
      </c>
      <c r="E45" s="32">
        <f>SUBTOTAL(109,Food[Difference])</f>
        <v>0</v>
      </c>
      <c r="F45" s="2"/>
      <c r="G45" s="43" t="s">
        <v>69</v>
      </c>
      <c r="H45" s="44" t="s">
        <v>42</v>
      </c>
      <c r="I45" s="44" t="s">
        <v>43</v>
      </c>
      <c r="J45" s="45" t="s">
        <v>44</v>
      </c>
    </row>
    <row r="46" spans="1:10" ht="18" customHeight="1" x14ac:dyDescent="0.25">
      <c r="A46" s="1"/>
      <c r="B46" s="6"/>
      <c r="C46" s="6"/>
      <c r="D46" s="6"/>
      <c r="E46" s="6"/>
      <c r="F46" s="50"/>
      <c r="G46" s="27" t="s">
        <v>70</v>
      </c>
      <c r="H46" s="28"/>
      <c r="I46" s="28"/>
      <c r="J46" s="29">
        <f>PresentsAndDonations[[#This Row],[Projected Cost]]-PresentsAndDonations[[#This Row],[Actual Cost]]</f>
        <v>0</v>
      </c>
    </row>
    <row r="47" spans="1:10" ht="18" customHeight="1" x14ac:dyDescent="0.25">
      <c r="A47" s="1"/>
      <c r="B47" s="47" t="s">
        <v>28</v>
      </c>
      <c r="C47" s="48" t="s">
        <v>42</v>
      </c>
      <c r="D47" s="48" t="s">
        <v>43</v>
      </c>
      <c r="E47" s="49" t="s">
        <v>44</v>
      </c>
      <c r="F47" s="50"/>
      <c r="G47" s="37" t="s">
        <v>71</v>
      </c>
      <c r="H47" s="38"/>
      <c r="I47" s="38"/>
      <c r="J47" s="39">
        <f>PresentsAndDonations[[#This Row],[Projected Cost]]-PresentsAndDonations[[#This Row],[Actual Cost]]</f>
        <v>0</v>
      </c>
    </row>
    <row r="48" spans="1:10" ht="18" customHeight="1" x14ac:dyDescent="0.25">
      <c r="A48" s="1"/>
      <c r="B48" s="27" t="s">
        <v>29</v>
      </c>
      <c r="C48" s="28"/>
      <c r="D48" s="28"/>
      <c r="E48" s="29">
        <f>Pets[[#This Row],[Projected Cost]]-Pets[[#This Row],[Actual Cost]]</f>
        <v>0</v>
      </c>
      <c r="F48" s="50"/>
      <c r="G48" s="27" t="s">
        <v>72</v>
      </c>
      <c r="H48" s="28"/>
      <c r="I48" s="28"/>
      <c r="J48" s="29">
        <f>PresentsAndDonations[[#This Row],[Projected Cost]]-PresentsAndDonations[[#This Row],[Actual Cost]]</f>
        <v>0</v>
      </c>
    </row>
    <row r="49" spans="1:10" ht="18" customHeight="1" x14ac:dyDescent="0.25">
      <c r="A49" s="1"/>
      <c r="B49" s="37" t="s">
        <v>30</v>
      </c>
      <c r="C49" s="38"/>
      <c r="D49" s="38"/>
      <c r="E49" s="39">
        <f>Pets[[#This Row],[Projected Cost]]-Pets[[#This Row],[Actual Cost]]</f>
        <v>0</v>
      </c>
      <c r="F49" s="2"/>
      <c r="G49" s="30" t="s">
        <v>13</v>
      </c>
      <c r="H49" s="31">
        <f>SUBTOTAL(109,PresentsAndDonations[Projected Cost])</f>
        <v>0</v>
      </c>
      <c r="I49" s="31">
        <f>SUBTOTAL(109,PresentsAndDonations[Actual Cost])</f>
        <v>0</v>
      </c>
      <c r="J49" s="32">
        <f>SUBTOTAL(109,PresentsAndDonations[Difference])</f>
        <v>0</v>
      </c>
    </row>
    <row r="50" spans="1:10" ht="18" customHeight="1" x14ac:dyDescent="0.25">
      <c r="A50" s="1"/>
      <c r="B50" s="27" t="s">
        <v>31</v>
      </c>
      <c r="C50" s="28"/>
      <c r="D50" s="28"/>
      <c r="E50" s="29">
        <f>Pets[[#This Row],[Projected Cost]]-Pets[[#This Row],[Actual Cost]]</f>
        <v>0</v>
      </c>
      <c r="F50" s="2"/>
      <c r="G50" s="6"/>
      <c r="H50" s="6"/>
      <c r="I50" s="6"/>
      <c r="J50" s="6"/>
    </row>
    <row r="51" spans="1:10" ht="18" customHeight="1" x14ac:dyDescent="0.25">
      <c r="A51" s="1"/>
      <c r="B51" s="37" t="s">
        <v>32</v>
      </c>
      <c r="C51" s="38"/>
      <c r="D51" s="38"/>
      <c r="E51" s="39">
        <f>Pets[[#This Row],[Projected Cost]]-Pets[[#This Row],[Actual Cost]]</f>
        <v>0</v>
      </c>
      <c r="F51" s="2"/>
      <c r="G51" s="43" t="s">
        <v>73</v>
      </c>
      <c r="H51" s="44" t="s">
        <v>42</v>
      </c>
      <c r="I51" s="44" t="s">
        <v>43</v>
      </c>
      <c r="J51" s="45" t="s">
        <v>44</v>
      </c>
    </row>
    <row r="52" spans="1:10" ht="18" customHeight="1" x14ac:dyDescent="0.25">
      <c r="A52" s="1"/>
      <c r="B52" s="27" t="s">
        <v>12</v>
      </c>
      <c r="C52" s="28"/>
      <c r="D52" s="28"/>
      <c r="E52" s="29">
        <f>Pets[[#This Row],[Projected Cost]]-Pets[[#This Row],[Actual Cost]]</f>
        <v>0</v>
      </c>
      <c r="F52" s="50"/>
      <c r="G52" s="27" t="s">
        <v>74</v>
      </c>
      <c r="H52" s="28"/>
      <c r="I52" s="28"/>
      <c r="J52" s="29">
        <f>Legal[[#This Row],[Projected Cost]]-Legal[[#This Row],[Actual Cost]]</f>
        <v>0</v>
      </c>
    </row>
    <row r="53" spans="1:10" ht="18" customHeight="1" x14ac:dyDescent="0.25">
      <c r="A53" s="1"/>
      <c r="B53" s="34" t="s">
        <v>13</v>
      </c>
      <c r="C53" s="35">
        <f>SUBTOTAL(109,Pets[Projected Cost])</f>
        <v>0</v>
      </c>
      <c r="D53" s="35">
        <f>SUBTOTAL(109,Pets[Actual Cost])</f>
        <v>0</v>
      </c>
      <c r="E53" s="36">
        <f>SUBTOTAL(109,Pets[Difference])</f>
        <v>0</v>
      </c>
      <c r="F53" s="50"/>
      <c r="G53" s="37" t="s">
        <v>75</v>
      </c>
      <c r="H53" s="38"/>
      <c r="I53" s="38"/>
      <c r="J53" s="39">
        <f>Legal[[#This Row],[Projected Cost]]-Legal[[#This Row],[Actual Cost]]</f>
        <v>0</v>
      </c>
    </row>
    <row r="54" spans="1:10" ht="18" customHeight="1" x14ac:dyDescent="0.25">
      <c r="A54" s="1"/>
      <c r="B54" s="6"/>
      <c r="C54" s="6"/>
      <c r="D54" s="6"/>
      <c r="E54" s="6"/>
      <c r="F54" s="50"/>
      <c r="G54" s="27" t="s">
        <v>76</v>
      </c>
      <c r="H54" s="28"/>
      <c r="I54" s="28"/>
      <c r="J54" s="29">
        <f>Legal[[#This Row],[Projected Cost]]-Legal[[#This Row],[Actual Cost]]</f>
        <v>0</v>
      </c>
    </row>
    <row r="55" spans="1:10" ht="18" customHeight="1" x14ac:dyDescent="0.25">
      <c r="A55" s="1"/>
      <c r="B55" s="43" t="s">
        <v>33</v>
      </c>
      <c r="C55" s="44" t="s">
        <v>42</v>
      </c>
      <c r="D55" s="44" t="s">
        <v>43</v>
      </c>
      <c r="E55" s="45" t="s">
        <v>44</v>
      </c>
      <c r="F55" s="50"/>
      <c r="G55" s="37" t="s">
        <v>12</v>
      </c>
      <c r="H55" s="38"/>
      <c r="I55" s="38"/>
      <c r="J55" s="39">
        <f>Legal[[#This Row],[Projected Cost]]-Legal[[#This Row],[Actual Cost]]</f>
        <v>0</v>
      </c>
    </row>
    <row r="56" spans="1:10" ht="18" customHeight="1" x14ac:dyDescent="0.25">
      <c r="A56" s="1"/>
      <c r="B56" s="27" t="s">
        <v>30</v>
      </c>
      <c r="C56" s="28"/>
      <c r="D56" s="28"/>
      <c r="E56" s="29">
        <f>PersonalCare[[#This Row],[Projected Cost]]-PersonalCare[[#This Row],[Actual Cost]]</f>
        <v>0</v>
      </c>
      <c r="F56" s="2"/>
      <c r="G56" s="30" t="s">
        <v>13</v>
      </c>
      <c r="H56" s="31">
        <f>SUBTOTAL(109,Legal[Projected Cost])</f>
        <v>0</v>
      </c>
      <c r="I56" s="31">
        <f>SUBTOTAL(109,Legal[Actual Cost])</f>
        <v>0</v>
      </c>
      <c r="J56" s="32">
        <f>SUBTOTAL(109,Legal[Difference])</f>
        <v>0</v>
      </c>
    </row>
    <row r="57" spans="1:10" ht="18" customHeight="1" x14ac:dyDescent="0.25">
      <c r="A57" s="1"/>
      <c r="B57" s="37" t="s">
        <v>34</v>
      </c>
      <c r="C57" s="38"/>
      <c r="D57" s="38"/>
      <c r="E57" s="39">
        <f>PersonalCare[[#This Row],[Projected Cost]]-PersonalCare[[#This Row],[Actual Cost]]</f>
        <v>0</v>
      </c>
      <c r="F57" s="1"/>
      <c r="G57" s="7"/>
      <c r="H57" s="7"/>
      <c r="I57" s="7"/>
      <c r="J57" s="7"/>
    </row>
    <row r="58" spans="1:10" ht="18" customHeight="1" x14ac:dyDescent="0.25">
      <c r="A58" s="1"/>
      <c r="B58" s="27" t="s">
        <v>35</v>
      </c>
      <c r="C58" s="28"/>
      <c r="D58" s="28"/>
      <c r="E58" s="29">
        <f>PersonalCare[[#This Row],[Projected Cost]]-PersonalCare[[#This Row],[Actual Cost]]</f>
        <v>0</v>
      </c>
      <c r="F58" s="1"/>
    </row>
    <row r="59" spans="1:10" ht="18" customHeight="1" x14ac:dyDescent="0.25">
      <c r="A59" s="1"/>
      <c r="B59" s="37" t="s">
        <v>36</v>
      </c>
      <c r="C59" s="38"/>
      <c r="D59" s="38"/>
      <c r="E59" s="39">
        <f>PersonalCare[[#This Row],[Projected Cost]]-PersonalCare[[#This Row],[Actual Cost]]</f>
        <v>0</v>
      </c>
      <c r="F59" s="1"/>
    </row>
    <row r="60" spans="1:10" ht="18" customHeight="1" x14ac:dyDescent="0.25">
      <c r="A60" s="1"/>
      <c r="B60" s="27" t="s">
        <v>37</v>
      </c>
      <c r="C60" s="28"/>
      <c r="D60" s="28"/>
      <c r="E60" s="29">
        <f>PersonalCare[[#This Row],[Projected Cost]]-PersonalCare[[#This Row],[Actual Cost]]</f>
        <v>0</v>
      </c>
      <c r="F60" s="1"/>
    </row>
    <row r="61" spans="1:10" ht="18" customHeight="1" x14ac:dyDescent="0.25">
      <c r="A61" s="1"/>
      <c r="B61" s="37" t="s">
        <v>38</v>
      </c>
      <c r="C61" s="38"/>
      <c r="D61" s="38"/>
      <c r="E61" s="39">
        <f>PersonalCare[[#This Row],[Projected Cost]]-PersonalCare[[#This Row],[Actual Cost]]</f>
        <v>0</v>
      </c>
      <c r="F61" s="1"/>
    </row>
    <row r="62" spans="1:10" ht="18" customHeight="1" x14ac:dyDescent="0.25">
      <c r="A62" s="1"/>
      <c r="B62" s="27" t="s">
        <v>12</v>
      </c>
      <c r="C62" s="28"/>
      <c r="D62" s="28"/>
      <c r="E62" s="29">
        <f>PersonalCare[[#This Row],[Projected Cost]]-PersonalCare[[#This Row],[Actual Cost]]</f>
        <v>0</v>
      </c>
      <c r="F62" s="1"/>
    </row>
    <row r="63" spans="1:10" ht="18" customHeight="1" x14ac:dyDescent="0.25">
      <c r="A63" s="1"/>
      <c r="B63" s="34" t="s">
        <v>13</v>
      </c>
      <c r="C63" s="35">
        <f>SUBTOTAL(109,PersonalCare[Projected Cost])</f>
        <v>0</v>
      </c>
      <c r="D63" s="35">
        <f>SUBTOTAL(109,PersonalCare[Actual Cost])</f>
        <v>0</v>
      </c>
      <c r="E63" s="36">
        <f>SUBTOTAL(109,PersonalCare[Difference])</f>
        <v>0</v>
      </c>
      <c r="F63" s="1"/>
    </row>
    <row r="64" spans="1:10" ht="20.100000000000001" customHeight="1" x14ac:dyDescent="0.25"/>
  </sheetData>
  <mergeCells count="26">
    <mergeCell ref="B1:J1"/>
    <mergeCell ref="C6:D6"/>
    <mergeCell ref="C7:D7"/>
    <mergeCell ref="C8:D8"/>
    <mergeCell ref="C9:D9"/>
    <mergeCell ref="B7:B9"/>
    <mergeCell ref="B4:B6"/>
    <mergeCell ref="C4:D4"/>
    <mergeCell ref="C5:D5"/>
    <mergeCell ref="G9:I9"/>
    <mergeCell ref="G6:I6"/>
    <mergeCell ref="H4:I4"/>
    <mergeCell ref="H5:I5"/>
    <mergeCell ref="H7:I7"/>
    <mergeCell ref="H8:I8"/>
    <mergeCell ref="B46:E46"/>
    <mergeCell ref="G57:J57"/>
    <mergeCell ref="B54:E54"/>
    <mergeCell ref="G44:J44"/>
    <mergeCell ref="G50:J50"/>
    <mergeCell ref="B23:E23"/>
    <mergeCell ref="B33:E33"/>
    <mergeCell ref="B40:E40"/>
    <mergeCell ref="G22:J22"/>
    <mergeCell ref="G31:J31"/>
    <mergeCell ref="G38:J38"/>
  </mergeCells>
  <phoneticPr fontId="2" type="noConversion"/>
  <conditionalFormatting sqref="E12:E22 E25:E32 E35:E39 E42:E45 E48:E53 E56:E63 J12:J21 J24:J30 J33:J37 J40:J43 J46:J49 J52:J56">
    <cfRule type="iconSet" priority="1">
      <iconSet iconSet="3Signs">
        <cfvo type="percent" val="0"/>
        <cfvo type="num" val="-20"/>
        <cfvo type="num" val="0"/>
      </iconSet>
    </cfRule>
  </conditionalFormatting>
  <dataValidations count="55">
    <dataValidation allowBlank="1" showInputMessage="1" showErrorMessage="1" prompt="Create Personal Monthly Budget in this worksheet. Projected and Actual income starts in cell B3. Sample tables for expense categories are in two columns starting in cells B10 and G10" sqref="A1:A2" xr:uid="{00000000-0002-0000-0000-000000000000}"/>
    <dataValidation allowBlank="1" showInputMessage="1" showErrorMessage="1" prompt="Title of this worksheet is in this cell. Continue to cell B3 to enter projected and actual income. Expense and balance summary are auto-calculated starting in cell G3" sqref="B1:J2" xr:uid="{00000000-0002-0000-0000-000001000000}"/>
    <dataValidation allowBlank="1" showInputMessage="1" showErrorMessage="1" prompt="Enter projected Income in cell E3 and Extra projected income in cell E4. Total projected monthly income is auto-calculated in cell E5. Actual Monthly Income label is in cell below" sqref="B4:B6" xr:uid="{00000000-0002-0000-0000-000002000000}"/>
    <dataValidation allowBlank="1" showInputMessage="1" showErrorMessage="1" prompt="Enter actual Income 1 in cell to the right" sqref="C7:D7" xr:uid="{00000000-0002-0000-0000-000003000000}"/>
    <dataValidation allowBlank="1" showInputMessage="1" showErrorMessage="1" prompt="Enter actual Income 1 in this cell" sqref="E7" xr:uid="{00000000-0002-0000-0000-000004000000}"/>
    <dataValidation allowBlank="1" showInputMessage="1" showErrorMessage="1" prompt="Enter actual Extra Income in cell to the right" sqref="C8:D8" xr:uid="{00000000-0002-0000-0000-000005000000}"/>
    <dataValidation allowBlank="1" showInputMessage="1" showErrorMessage="1" prompt="Enter actual Extra Income in this cell" sqref="E8" xr:uid="{00000000-0002-0000-0000-000006000000}"/>
    <dataValidation allowBlank="1" showInputMessage="1" showErrorMessage="1" prompt="Total actual monthly income is auto-calculated in cell to the right" sqref="C9:D9" xr:uid="{00000000-0002-0000-0000-000007000000}"/>
    <dataValidation allowBlank="1" showInputMessage="1" showErrorMessage="1" prompt="Total projected monthly income is auto-calculated in this cell" sqref="E6" xr:uid="{00000000-0002-0000-0000-000008000000}"/>
    <dataValidation allowBlank="1" showInputMessage="1" showErrorMessage="1" prompt="Enter actual Income in cell E6 and Extra actual income in cell E7. Total actual monthly income is auto-calculated in cell E8. Income summary is auto-calculated starting in cell G3" sqref="B7:B9" xr:uid="{00000000-0002-0000-0000-000009000000}"/>
    <dataValidation allowBlank="1" showInputMessage="1" showErrorMessage="1" prompt="Total actual monthly income is auto-calculated in this cell" sqref="E9" xr:uid="{00000000-0002-0000-0000-00000A000000}"/>
    <dataValidation allowBlank="1" showInputMessage="1" showErrorMessage="1" prompt="Projected Balance is auto-calculated in cell J6" sqref="G7" xr:uid="{00000000-0002-0000-0000-00000B000000}"/>
    <dataValidation allowBlank="1" showInputMessage="1" showErrorMessage="1" prompt="Sample Housing expenses are in this column under this heading" sqref="B11" xr:uid="{00000000-0002-0000-0000-00000C000000}"/>
    <dataValidation allowBlank="1" showInputMessage="1" showErrorMessage="1" prompt="Enter Projected Cost in this column under this heading" sqref="C11 H51 C55 H11 H23 H32 H39 H45 C24 C34 C41 C47" xr:uid="{00000000-0002-0000-0000-00000D000000}"/>
    <dataValidation allowBlank="1" showInputMessage="1" showErrorMessage="1" prompt="Enter Actual Cost in this column under this heading" sqref="D11 D24 D55 I11 I23 I32 I39 I45 I51 D34 D41 D47" xr:uid="{00000000-0002-0000-0000-00000E000000}"/>
    <dataValidation allowBlank="1" showInputMessage="1" showErrorMessage="1" prompt="Sample Transport expenses are in this column under this heading" sqref="B24" xr:uid="{00000000-0002-0000-0000-00000F000000}"/>
    <dataValidation allowBlank="1" showInputMessage="1" showErrorMessage="1" prompt="Enter details in Personal Care table starting below" sqref="B54:E54" xr:uid="{00000000-0002-0000-0000-000010000000}"/>
    <dataValidation allowBlank="1" showInputMessage="1" showErrorMessage="1" prompt="Enter details in Transport table starting below" sqref="B23:E23" xr:uid="{00000000-0002-0000-0000-000011000000}"/>
    <dataValidation allowBlank="1" showInputMessage="1" showErrorMessage="1" prompt="Sample Personal Care expenses are in this column under this heading" sqref="B55" xr:uid="{00000000-0002-0000-0000-000012000000}"/>
    <dataValidation allowBlank="1" showInputMessage="1" showErrorMessage="1" prompt="Sample Entertainment expenses are in this column under this heading" sqref="G11" xr:uid="{00000000-0002-0000-0000-000013000000}"/>
    <dataValidation allowBlank="1" showInputMessage="1" showErrorMessage="1" prompt="Enter details in Loans table starting below" sqref="G22:J22" xr:uid="{00000000-0002-0000-0000-000014000000}"/>
    <dataValidation allowBlank="1" showInputMessage="1" showErrorMessage="1" prompt="Sample Loan expenses are in this column under this heading" sqref="G23" xr:uid="{00000000-0002-0000-0000-000015000000}"/>
    <dataValidation allowBlank="1" showInputMessage="1" showErrorMessage="1" prompt="Enter details in Taxes table starting below" sqref="G31:J31" xr:uid="{00000000-0002-0000-0000-000016000000}"/>
    <dataValidation allowBlank="1" showInputMessage="1" showErrorMessage="1" prompt="Sample Tax Expenses are in this column under this heading" sqref="G32" xr:uid="{00000000-0002-0000-0000-000017000000}"/>
    <dataValidation allowBlank="1" showInputMessage="1" showErrorMessage="1" prompt="Enter details in Savings or Investments table starting below" sqref="G38:J38" xr:uid="{00000000-0002-0000-0000-000018000000}"/>
    <dataValidation allowBlank="1" showInputMessage="1" showErrorMessage="1" prompt="Sample Savings or Investment Expenses are in this column under this heading" sqref="G39" xr:uid="{00000000-0002-0000-0000-000019000000}"/>
    <dataValidation allowBlank="1" showInputMessage="1" showErrorMessage="1" prompt="Enter details in Presents and Donations table starting below" sqref="G44:J44" xr:uid="{00000000-0002-0000-0000-00001A000000}"/>
    <dataValidation allowBlank="1" showInputMessage="1" showErrorMessage="1" prompt="Sample Presents and Donation expenses are in this column under this heading" sqref="G45" xr:uid="{00000000-0002-0000-0000-00001B000000}"/>
    <dataValidation allowBlank="1" showInputMessage="1" showErrorMessage="1" prompt="Enter details in Legal table starting below" sqref="G50:J50" xr:uid="{00000000-0002-0000-0000-00001C000000}"/>
    <dataValidation allowBlank="1" showInputMessage="1" showErrorMessage="1" prompt="Sample Legal Expenses are in this column under this heading" sqref="G51" xr:uid="{00000000-0002-0000-0000-00001D000000}"/>
    <dataValidation allowBlank="1" showInputMessage="1" showErrorMessage="1" prompt="Total Projected Cost is auto-calculated in cell J57, Total Actual Cost in cell J59 and Difference in cell J61" sqref="G57:J57" xr:uid="{00000000-0002-0000-0000-00001E000000}"/>
    <dataValidation allowBlank="1" showInputMessage="1" showErrorMessage="1" prompt="Sample Insurance expenses are in this column under this heading" sqref="B34" xr:uid="{00000000-0002-0000-0000-00001F000000}"/>
    <dataValidation allowBlank="1" showInputMessage="1" showErrorMessage="1" prompt="Sample Food expenses are in this column under this heading" sqref="B41" xr:uid="{00000000-0002-0000-0000-000020000000}"/>
    <dataValidation allowBlank="1" showInputMessage="1" showErrorMessage="1" prompt="Modify or enter Pets items in this column under this heading" sqref="B47" xr:uid="{00000000-0002-0000-0000-000021000000}"/>
    <dataValidation allowBlank="1" showInputMessage="1" showErrorMessage="1" prompt="Enter details in Insurance table starting below" sqref="B33:E33" xr:uid="{00000000-0002-0000-0000-000022000000}"/>
    <dataValidation allowBlank="1" showInputMessage="1" showErrorMessage="1" prompt="Enter details in Food table starting below" sqref="B40:E40" xr:uid="{00000000-0002-0000-0000-000023000000}"/>
    <dataValidation allowBlank="1" showInputMessage="1" showErrorMessage="1" prompt="Enter details in Pets table starting below" sqref="B46:E46" xr:uid="{00000000-0002-0000-0000-000024000000}"/>
    <dataValidation allowBlank="1" showInputMessage="1" showErrorMessage="1" prompt="Enter details in Entertainment table starting below" sqref="G10" xr:uid="{00000000-0002-0000-0000-000025000000}"/>
    <dataValidation allowBlank="1" showInputMessage="1" showErrorMessage="1" prompt="Difference is auto-calculated in this column under this heading" sqref="E11 J11 E24 J23 E34 J32 E41 E47 J51 J45 J39 E55" xr:uid="{00000000-0002-0000-0000-000026000000}"/>
    <dataValidation allowBlank="1" showInputMessage="1" showErrorMessage="1" prompt="Total projected monthly income is auto-calculated in cell to the right" sqref="C6:D6" xr:uid="{00000000-0002-0000-0000-000027000000}"/>
    <dataValidation allowBlank="1" showInputMessage="1" showErrorMessage="1" prompt="Enter projected Income 1 in cell to the right" sqref="C4:D4" xr:uid="{00000000-0002-0000-0000-000028000000}"/>
    <dataValidation allowBlank="1" showInputMessage="1" showErrorMessage="1" prompt="Enter projected Extra income in cell to the right" sqref="C5:D5" xr:uid="{00000000-0002-0000-0000-000029000000}"/>
    <dataValidation allowBlank="1" showInputMessage="1" showErrorMessage="1" prompt="Enter projected Income 1 in this cell" sqref="E4" xr:uid="{00000000-0002-0000-0000-00002A000000}"/>
    <dataValidation allowBlank="1" showInputMessage="1" showErrorMessage="1" prompt="Enter projected Extra Income in this cell" sqref="E5" xr:uid="{00000000-0002-0000-0000-00002B000000}"/>
    <dataValidation allowBlank="1" showInputMessage="1" showErrorMessage="1" prompt="Actual Balance is auto-calculated in cell J7" sqref="G8" xr:uid="{00000000-0002-0000-0000-00002C000000}"/>
    <dataValidation allowBlank="1" showInputMessage="1" showErrorMessage="1" prompt="Total Projected Expense is auto-calculated in this cell" sqref="J4" xr:uid="{00000000-0002-0000-0000-00002D000000}"/>
    <dataValidation allowBlank="1" showInputMessage="1" showErrorMessage="1" prompt="Total Actual Expense is auto-calculated in this cell" sqref="J5" xr:uid="{00000000-0002-0000-0000-00002E000000}"/>
    <dataValidation allowBlank="1" showInputMessage="1" showErrorMessage="1" prompt="Total Expense Difference is auto-calculated in this cell" sqref="J6" xr:uid="{00000000-0002-0000-0000-00002F000000}"/>
    <dataValidation allowBlank="1" showInputMessage="1" showErrorMessage="1" prompt="Total Projected Expense is auto-calculated in cell J3" sqref="G4" xr:uid="{00000000-0002-0000-0000-000030000000}"/>
    <dataValidation allowBlank="1" showInputMessage="1" showErrorMessage="1" prompt="Total Actual Expense is auto-calculated in cell J4" sqref="G5" xr:uid="{00000000-0002-0000-0000-000031000000}"/>
    <dataValidation allowBlank="1" showInputMessage="1" showErrorMessage="1" prompt="Total Expense Difference is auto-calculated in cell to the right" sqref="G6:I6" xr:uid="{00000000-0002-0000-0000-000032000000}"/>
    <dataValidation allowBlank="1" showInputMessage="1" showErrorMessage="1" prompt="Difference in the projected versus actual balance is auto-calculated in cell to the right" sqref="G9:I9" xr:uid="{00000000-0002-0000-0000-000033000000}"/>
    <dataValidation allowBlank="1" showInputMessage="1" showErrorMessage="1" prompt="Projected Balance is auto-calculated in this cell" sqref="J7" xr:uid="{00000000-0002-0000-0000-000034000000}"/>
    <dataValidation allowBlank="1" showInputMessage="1" showErrorMessage="1" prompt="Actual Balance is auto-calculated in this cell" sqref="J8" xr:uid="{00000000-0002-0000-0000-000035000000}"/>
    <dataValidation allowBlank="1" showInputMessage="1" showErrorMessage="1" prompt="Balance Difference is auto-calculated in this cell" sqref="J9" xr:uid="{00000000-0002-0000-0000-000036000000}"/>
  </dataValidations>
  <printOptions horizontalCentered="1"/>
  <pageMargins left="0.5" right="0.5" top="0.5" bottom="0.5" header="0.5" footer="0.5"/>
  <pageSetup paperSize="9" orientation="portrait" horizontalDpi="4294967292" r:id="rId1"/>
  <headerFooter differentFirst="1" alignWithMargins="0">
    <oddFooter>Page &amp;P of &amp;N</oddFooter>
  </headerFooter>
  <ignoredErrors>
    <ignoredError sqref="E26:E31 E16:E21 J13:J20 J24:J29 E35:E38 J33:J36 J40:J42 E42:E44 E48:E52 J46:J48 J52:J55 E56:E62" emptyCellReference="1"/>
  </ignoredErrors>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Template>TM16410113</Template>
  <Application>Microsoft Excel</Application>
  <DocSecurity>0</DocSecurity>
  <ScaleCrop>false</ScaleCrop>
  <HeadingPairs>
    <vt:vector size="2" baseType="variant">
      <vt:variant>
        <vt:lpstr>Planilhas</vt:lpstr>
      </vt:variant>
      <vt:variant>
        <vt:i4>1</vt:i4>
      </vt:variant>
    </vt:vector>
  </HeadingPairs>
  <TitlesOfParts>
    <vt:vector size="1" baseType="lpstr">
      <vt:lpstr>Personal Monthly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2018-12-13T12:58:26Z</dcterms:created>
  <dcterms:modified xsi:type="dcterms:W3CDTF">2023-01-18T16:34:37Z</dcterms:modified>
</cp:coreProperties>
</file>