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048b7c9a2e3acae/Área de Trabalho/"/>
    </mc:Choice>
  </mc:AlternateContent>
  <xr:revisionPtr revIDLastSave="197" documentId="8_{7BC09771-B2F5-4B04-B24C-C45BC0525E1A}" xr6:coauthVersionLast="47" xr6:coauthVersionMax="47" xr10:uidLastSave="{70CDE61F-1CE4-49D9-8F65-4F46095FC7A9}"/>
  <bookViews>
    <workbookView xWindow="-108" yWindow="-108" windowWidth="23256" windowHeight="12456" xr2:uid="{8418FC01-D008-4AEA-8DC8-733BCBE2309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20" i="1"/>
  <c r="C19" i="1"/>
  <c r="G5" i="1" l="1"/>
  <c r="C22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G9" i="1" l="1"/>
  <c r="G7" i="1"/>
  <c r="G6" i="1"/>
  <c r="G8" i="1" l="1"/>
  <c r="G10" i="1" l="1"/>
  <c r="G11" i="1"/>
  <c r="G12" i="1" l="1"/>
  <c r="G13" i="1" l="1"/>
  <c r="G14" i="1" l="1"/>
  <c r="G15" i="1" l="1"/>
  <c r="G16" i="1" l="1"/>
  <c r="G17" i="1" l="1"/>
  <c r="G18" i="1" l="1"/>
  <c r="G19" i="1" l="1"/>
  <c r="G20" i="1" l="1"/>
  <c r="G21" i="1" l="1"/>
  <c r="G22" i="1" l="1"/>
  <c r="G23" i="1" l="1"/>
  <c r="G24" i="1" l="1"/>
  <c r="G25" i="1"/>
  <c r="C23" i="1" l="1"/>
</calcChain>
</file>

<file path=xl/sharedStrings.xml><?xml version="1.0" encoding="utf-8"?>
<sst xmlns="http://schemas.openxmlformats.org/spreadsheetml/2006/main" count="21" uniqueCount="21">
  <si>
    <t>INPUTS</t>
  </si>
  <si>
    <t>Cost Fixed Assets</t>
  </si>
  <si>
    <t>Cost Non-Cash Working Capital</t>
  </si>
  <si>
    <t>Cost Capitalized Operating Leases</t>
  </si>
  <si>
    <t>Cost Accumulated Depreciation on Assets</t>
  </si>
  <si>
    <t>Years Average Life of Assets</t>
  </si>
  <si>
    <t>% Inflation Rate During Asset Life (Annual)</t>
  </si>
  <si>
    <t>Years Remaining Life of Assets</t>
  </si>
  <si>
    <t>% Salvage Value at End of Life</t>
  </si>
  <si>
    <t>Cost Current Earnings Before Interest and Taxes</t>
  </si>
  <si>
    <t>Cost Current Depreciation</t>
  </si>
  <si>
    <t>% Marginal Tax Rate</t>
  </si>
  <si>
    <t>% Nominal Cost of Capital</t>
  </si>
  <si>
    <t>OUTPUTS</t>
  </si>
  <si>
    <t>Adjusted Gross Investment (for Inflation)</t>
  </si>
  <si>
    <t>Gross Cash Flow</t>
  </si>
  <si>
    <t>Expected Salvage Value</t>
  </si>
  <si>
    <t>Years Remaining Asset Life</t>
  </si>
  <si>
    <t>Cash Flow Return on Investment (CFROI)</t>
  </si>
  <si>
    <t>YEAR</t>
  </si>
  <si>
    <t>CASH 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</si>
</sst>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$-409]* #,##0.00_ ;_-[$$-409]* \-#,##0.00\ ;_-[$$-409]* &quot;-&quot;??_ ;_-@_ "/>
    <numFmt numFmtId="165" formatCode="0.0%"/>
    <numFmt numFmtId="167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haroni"/>
      <charset val="177"/>
    </font>
    <font>
      <sz val="11"/>
      <color theme="1"/>
      <name val="Century Gothic"/>
      <family val="2"/>
    </font>
    <font>
      <sz val="11"/>
      <color theme="1" tint="0.499984740745262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Bahnschrift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00DA63"/>
        <bgColor indexed="64"/>
      </patternFill>
    </fill>
    <fill>
      <patternFill patternType="solid">
        <fgColor rgb="FF2121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3" borderId="0" xfId="0" applyFill="1"/>
    <xf numFmtId="0" fontId="0" fillId="4" borderId="0" xfId="0" applyFill="1"/>
    <xf numFmtId="0" fontId="5" fillId="5" borderId="2" xfId="0" applyFont="1" applyFill="1" applyBorder="1" applyAlignment="1">
      <alignment horizontal="left" vertical="center" indent="1"/>
    </xf>
    <xf numFmtId="0" fontId="5" fillId="5" borderId="1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9" fontId="4" fillId="0" borderId="1" xfId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/>
    <xf numFmtId="165" fontId="4" fillId="0" borderId="1" xfId="1" applyNumberFormat="1" applyFont="1" applyBorder="1" applyAlignment="1">
      <alignment horizontal="right" vertical="center"/>
    </xf>
    <xf numFmtId="10" fontId="4" fillId="0" borderId="1" xfId="1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10" fontId="4" fillId="6" borderId="1" xfId="1" applyNumberFormat="1" applyFont="1" applyFill="1" applyBorder="1" applyAlignment="1">
      <alignment horizontal="righ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00DA63"/>
      <color rgb="FF212121"/>
      <color rgb="FF242424"/>
      <color rgb="FF1F1F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29528</xdr:colOff>
      <xdr:row>0</xdr:row>
      <xdr:rowOff>23812</xdr:rowOff>
    </xdr:from>
    <xdr:to>
      <xdr:col>1</xdr:col>
      <xdr:colOff>1914526</xdr:colOff>
      <xdr:row>0</xdr:row>
      <xdr:rowOff>687469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1A09623-E651-9FC2-18D8-D8493D669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8" y="23812"/>
          <a:ext cx="2494598" cy="663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A8940-6FEF-4B44-A2BE-2EF5EAB29618}">
  <sheetPr codeName="Planilha1"/>
  <dimension ref="A1:AH26"/>
  <sheetViews>
    <sheetView showGridLines="0" tabSelected="1" zoomScaleNormal="100" workbookViewId="0">
      <selection activeCell="G7" sqref="G7"/>
    </sheetView>
  </sheetViews>
  <sheetFormatPr defaultRowHeight="14.4" x14ac:dyDescent="0.3"/>
  <cols>
    <col min="2" max="2" width="50" customWidth="1"/>
    <col min="3" max="3" width="16.5546875" style="8" customWidth="1"/>
    <col min="6" max="6" width="6.6640625" customWidth="1"/>
    <col min="7" max="7" width="20.6640625" customWidth="1"/>
  </cols>
  <sheetData>
    <row r="1" spans="1:34" ht="55.8" customHeight="1" x14ac:dyDescent="0.3">
      <c r="A1" s="2"/>
      <c r="B1" s="2"/>
      <c r="C1" s="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4.8" customHeight="1" x14ac:dyDescent="0.3">
      <c r="A2" s="1"/>
      <c r="B2" s="1"/>
      <c r="C2" s="1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4" spans="1:34" x14ac:dyDescent="0.3">
      <c r="B4" s="6" t="s">
        <v>0</v>
      </c>
      <c r="C4" s="7"/>
      <c r="F4" s="15" t="s">
        <v>19</v>
      </c>
      <c r="G4" s="15" t="s">
        <v>20</v>
      </c>
    </row>
    <row r="5" spans="1:34" x14ac:dyDescent="0.3">
      <c r="B5" s="3" t="s">
        <v>1</v>
      </c>
      <c r="C5" s="11">
        <v>350</v>
      </c>
      <c r="F5" s="16">
        <v>0</v>
      </c>
      <c r="G5" s="22">
        <f>0-C19</f>
        <v>-1327.7750000000001</v>
      </c>
    </row>
    <row r="6" spans="1:34" x14ac:dyDescent="0.3">
      <c r="B6" s="4" t="s">
        <v>2</v>
      </c>
      <c r="C6" s="12">
        <v>250</v>
      </c>
      <c r="F6" s="16">
        <v>1</v>
      </c>
      <c r="G6" s="20">
        <f>IF(F6&gt;0,IF(F6=$C$22,$C$20+$C$21,$C$20),0)</f>
        <v>355.78500000000003</v>
      </c>
    </row>
    <row r="7" spans="1:34" x14ac:dyDescent="0.3">
      <c r="B7" s="4" t="s">
        <v>3</v>
      </c>
      <c r="C7" s="12">
        <v>665</v>
      </c>
      <c r="F7" s="16">
        <f>IF(F6&lt;$C$22,IF(F6&gt;0,F6+1,),)</f>
        <v>2</v>
      </c>
      <c r="G7" s="20">
        <f t="shared" ref="G7:G25" si="0">IF(F7&gt;0,IF(F7=$C$22,$C$20+$C$21,$C$20),0)</f>
        <v>355.78500000000003</v>
      </c>
    </row>
    <row r="8" spans="1:34" x14ac:dyDescent="0.3">
      <c r="B8" s="4" t="s">
        <v>4</v>
      </c>
      <c r="C8" s="12">
        <v>45</v>
      </c>
      <c r="F8" s="16">
        <f t="shared" ref="F8:F25" si="1">IF(F7&lt;$C$22,IF(F7&gt;0,F7+1,),)</f>
        <v>3</v>
      </c>
      <c r="G8" s="20">
        <f t="shared" si="0"/>
        <v>355.78500000000003</v>
      </c>
    </row>
    <row r="9" spans="1:34" x14ac:dyDescent="0.3">
      <c r="B9" s="4" t="s">
        <v>5</v>
      </c>
      <c r="C9" s="13">
        <v>1</v>
      </c>
      <c r="F9" s="16">
        <f t="shared" si="1"/>
        <v>4</v>
      </c>
      <c r="G9" s="20">
        <f t="shared" si="0"/>
        <v>355.78500000000003</v>
      </c>
    </row>
    <row r="10" spans="1:34" x14ac:dyDescent="0.3">
      <c r="B10" s="4" t="s">
        <v>6</v>
      </c>
      <c r="C10" s="14">
        <v>4.4999999999999998E-2</v>
      </c>
      <c r="F10" s="16">
        <f t="shared" si="1"/>
        <v>5</v>
      </c>
      <c r="G10" s="20">
        <f t="shared" si="0"/>
        <v>355.78500000000003</v>
      </c>
    </row>
    <row r="11" spans="1:34" x14ac:dyDescent="0.3">
      <c r="B11" s="4" t="s">
        <v>7</v>
      </c>
      <c r="C11" s="13">
        <v>14</v>
      </c>
      <c r="F11" s="16">
        <f t="shared" si="1"/>
        <v>6</v>
      </c>
      <c r="G11" s="20">
        <f t="shared" si="0"/>
        <v>355.78500000000003</v>
      </c>
    </row>
    <row r="12" spans="1:34" x14ac:dyDescent="0.3">
      <c r="B12" s="4" t="s">
        <v>8</v>
      </c>
      <c r="C12" s="14">
        <v>0.48</v>
      </c>
      <c r="F12" s="16">
        <f t="shared" si="1"/>
        <v>7</v>
      </c>
      <c r="G12" s="20">
        <f t="shared" si="0"/>
        <v>355.78500000000003</v>
      </c>
    </row>
    <row r="13" spans="1:34" x14ac:dyDescent="0.3">
      <c r="B13" s="4" t="s">
        <v>9</v>
      </c>
      <c r="C13" s="12">
        <v>449</v>
      </c>
      <c r="F13" s="16">
        <f t="shared" si="1"/>
        <v>8</v>
      </c>
      <c r="G13" s="20">
        <f t="shared" si="0"/>
        <v>355.78500000000003</v>
      </c>
    </row>
    <row r="14" spans="1:34" x14ac:dyDescent="0.3">
      <c r="B14" s="4" t="s">
        <v>10</v>
      </c>
      <c r="C14" s="12">
        <v>12.3</v>
      </c>
      <c r="F14" s="16">
        <f t="shared" si="1"/>
        <v>9</v>
      </c>
      <c r="G14" s="20">
        <f t="shared" si="0"/>
        <v>355.78500000000003</v>
      </c>
    </row>
    <row r="15" spans="1:34" x14ac:dyDescent="0.3">
      <c r="B15" s="4" t="s">
        <v>11</v>
      </c>
      <c r="C15" s="18">
        <v>0.23499999999999999</v>
      </c>
      <c r="F15" s="16">
        <f t="shared" si="1"/>
        <v>10</v>
      </c>
      <c r="G15" s="20">
        <f t="shared" si="0"/>
        <v>355.78500000000003</v>
      </c>
    </row>
    <row r="16" spans="1:34" x14ac:dyDescent="0.3">
      <c r="B16" s="4" t="s">
        <v>12</v>
      </c>
      <c r="C16" s="19">
        <v>0.06</v>
      </c>
      <c r="F16" s="16">
        <f t="shared" si="1"/>
        <v>11</v>
      </c>
      <c r="G16" s="20">
        <f t="shared" si="0"/>
        <v>355.78500000000003</v>
      </c>
    </row>
    <row r="17" spans="2:7" x14ac:dyDescent="0.3">
      <c r="F17" s="16">
        <f t="shared" si="1"/>
        <v>12</v>
      </c>
      <c r="G17" s="20">
        <f t="shared" si="0"/>
        <v>355.78500000000003</v>
      </c>
    </row>
    <row r="18" spans="2:7" x14ac:dyDescent="0.3">
      <c r="B18" s="5" t="s">
        <v>13</v>
      </c>
      <c r="C18" s="5"/>
      <c r="F18" s="16">
        <f t="shared" si="1"/>
        <v>13</v>
      </c>
      <c r="G18" s="20">
        <f t="shared" si="0"/>
        <v>355.78500000000003</v>
      </c>
    </row>
    <row r="19" spans="2:7" x14ac:dyDescent="0.3">
      <c r="B19" s="4" t="s">
        <v>14</v>
      </c>
      <c r="C19" s="21">
        <f>(C5+C8)*(1+C10)^C9+C6+C7</f>
        <v>1327.7750000000001</v>
      </c>
      <c r="F19" s="16">
        <f t="shared" si="1"/>
        <v>14</v>
      </c>
      <c r="G19" s="20">
        <f t="shared" si="0"/>
        <v>355.78500000000003</v>
      </c>
    </row>
    <row r="20" spans="2:7" x14ac:dyDescent="0.3">
      <c r="B20" s="4" t="s">
        <v>15</v>
      </c>
      <c r="C20" s="21">
        <f>C13*(1-C15)+C14</f>
        <v>355.78500000000003</v>
      </c>
      <c r="F20" s="16">
        <f t="shared" si="1"/>
        <v>15</v>
      </c>
      <c r="G20" s="20">
        <f t="shared" si="0"/>
        <v>993.11699999999996</v>
      </c>
    </row>
    <row r="21" spans="2:7" x14ac:dyDescent="0.3">
      <c r="B21" s="4" t="s">
        <v>16</v>
      </c>
      <c r="C21" s="21">
        <f>C12*C19</f>
        <v>637.33199999999999</v>
      </c>
      <c r="F21" s="16">
        <f t="shared" si="1"/>
        <v>0</v>
      </c>
      <c r="G21" s="20">
        <f t="shared" si="0"/>
        <v>0</v>
      </c>
    </row>
    <row r="22" spans="2:7" x14ac:dyDescent="0.3">
      <c r="B22" s="4" t="s">
        <v>17</v>
      </c>
      <c r="C22" s="23">
        <f>C9+C11</f>
        <v>15</v>
      </c>
      <c r="F22" s="16">
        <f t="shared" si="1"/>
        <v>0</v>
      </c>
      <c r="G22" s="20">
        <f t="shared" si="0"/>
        <v>0</v>
      </c>
    </row>
    <row r="23" spans="2:7" x14ac:dyDescent="0.3">
      <c r="B23" s="4" t="s">
        <v>18</v>
      </c>
      <c r="C23" s="24">
        <f>IRR(G5:G25)</f>
        <v>0.26373394338115141</v>
      </c>
      <c r="F23" s="16">
        <f t="shared" si="1"/>
        <v>0</v>
      </c>
      <c r="G23" s="20">
        <f t="shared" si="0"/>
        <v>0</v>
      </c>
    </row>
    <row r="24" spans="2:7" x14ac:dyDescent="0.3">
      <c r="F24" s="16">
        <f t="shared" si="1"/>
        <v>0</v>
      </c>
      <c r="G24" s="20">
        <f t="shared" si="0"/>
        <v>0</v>
      </c>
    </row>
    <row r="25" spans="2:7" x14ac:dyDescent="0.3">
      <c r="F25" s="16">
        <f t="shared" si="1"/>
        <v>0</v>
      </c>
      <c r="G25" s="20">
        <f t="shared" si="0"/>
        <v>0</v>
      </c>
    </row>
    <row r="26" spans="2:7" x14ac:dyDescent="0.3">
      <c r="F26" s="17"/>
    </row>
  </sheetData>
  <mergeCells count="2">
    <mergeCell ref="B18:C18"/>
    <mergeCell ref="B4:C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Maciel</dc:creator>
  <cp:lastModifiedBy>Guilherme Maciel</cp:lastModifiedBy>
  <dcterms:created xsi:type="dcterms:W3CDTF">2023-04-04T13:44:02Z</dcterms:created>
  <dcterms:modified xsi:type="dcterms:W3CDTF">2023-04-04T15:08:06Z</dcterms:modified>
</cp:coreProperties>
</file>