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___English Sheets/Dashboard project template/"/>
    </mc:Choice>
  </mc:AlternateContent>
  <xr:revisionPtr revIDLastSave="359" documentId="13_ncr:1_{47C64855-A948-4B98-A063-585F8BA4C424}" xr6:coauthVersionLast="47" xr6:coauthVersionMax="47" xr10:uidLastSave="{99B70ED4-CDE3-4DFC-94C0-D743F2819AE5}"/>
  <bookViews>
    <workbookView xWindow="28680" yWindow="-120" windowWidth="20730" windowHeight="11040" xr2:uid="{2A277BF6-C243-48CC-B358-5E4BF1FBDB72}"/>
  </bookViews>
  <sheets>
    <sheet name="Dashboard" sheetId="6" r:id="rId1"/>
    <sheet name="Data" sheetId="2" r:id="rId2"/>
    <sheet name="Sheets" sheetId="5" r:id="rId3"/>
  </sheets>
  <definedNames>
    <definedName name="SegmentaçãodeDados_Manager">#N/A</definedName>
    <definedName name="SegmentaçãodeDados_Project">#N/A</definedName>
  </definedNames>
  <calcPr calcId="191029"/>
  <pivotCaches>
    <pivotCache cacheId="32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C10" i="5"/>
  <c r="C8" i="5"/>
  <c r="C9" i="5"/>
  <c r="D15" i="5"/>
  <c r="E4" i="5"/>
  <c r="D14" i="5" l="1"/>
  <c r="E5" i="5"/>
</calcChain>
</file>

<file path=xl/sharedStrings.xml><?xml version="1.0" encoding="utf-8"?>
<sst xmlns="http://schemas.openxmlformats.org/spreadsheetml/2006/main" count="274" uniqueCount="43">
  <si>
    <t>Tarefa 1</t>
  </si>
  <si>
    <t>Tarefa 2</t>
  </si>
  <si>
    <t>Tarefa 3</t>
  </si>
  <si>
    <t>Tarefa 4</t>
  </si>
  <si>
    <t>Tarefa 5</t>
  </si>
  <si>
    <t>Tarefa 6</t>
  </si>
  <si>
    <t>Tarefa 7</t>
  </si>
  <si>
    <t>Tarefa 8</t>
  </si>
  <si>
    <t>Tarefa 9</t>
  </si>
  <si>
    <t>Total Geral</t>
  </si>
  <si>
    <t>Valores</t>
  </si>
  <si>
    <t>Project</t>
  </si>
  <si>
    <t>Task</t>
  </si>
  <si>
    <t>Manager</t>
  </si>
  <si>
    <t>Duratino</t>
  </si>
  <si>
    <t>Start Date</t>
  </si>
  <si>
    <t>Days completed</t>
  </si>
  <si>
    <t>Progress</t>
  </si>
  <si>
    <t>Budget</t>
  </si>
  <si>
    <t>Actual</t>
  </si>
  <si>
    <t>Project 1</t>
  </si>
  <si>
    <t>Project 2</t>
  </si>
  <si>
    <t>Project 3</t>
  </si>
  <si>
    <t>Project 4</t>
  </si>
  <si>
    <t>Project 5</t>
  </si>
  <si>
    <t>Project 6</t>
  </si>
  <si>
    <t>John Lee</t>
  </si>
  <si>
    <t>Robert Morgan</t>
  </si>
  <si>
    <t>Daniel Soo</t>
  </si>
  <si>
    <t>Clayton White</t>
  </si>
  <si>
    <t>End Date</t>
  </si>
  <si>
    <t>Dashboard | Project Management</t>
  </si>
  <si>
    <t>Soma de Days completed</t>
  </si>
  <si>
    <t>Soma de Duratino</t>
  </si>
  <si>
    <t>Days Completed</t>
  </si>
  <si>
    <t>Days Remaining</t>
  </si>
  <si>
    <t xml:space="preserve">Budget </t>
  </si>
  <si>
    <t xml:space="preserve">Actual </t>
  </si>
  <si>
    <t>Not Started</t>
  </si>
  <si>
    <t>In Progress</t>
  </si>
  <si>
    <t>Completed</t>
  </si>
  <si>
    <t>Min. Date</t>
  </si>
  <si>
    <t>Scroll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</si>
</sst>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10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DLaM Display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/>
    <xf numFmtId="44" fontId="0" fillId="0" borderId="0" xfId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0" applyNumberFormat="1"/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43" fontId="0" fillId="0" borderId="0" xfId="0" applyNumberFormat="1"/>
    <xf numFmtId="164" fontId="2" fillId="2" borderId="1" xfId="0" applyNumberFormat="1" applyFont="1" applyFill="1" applyBorder="1"/>
    <xf numFmtId="0" fontId="0" fillId="0" borderId="0" xfId="0" applyNumberFormat="1"/>
  </cellXfs>
  <cellStyles count="3">
    <cellStyle name="Moeda" xfId="1" builtinId="4"/>
    <cellStyle name="Normal" xfId="0" builtinId="0"/>
    <cellStyle name="Porcentagem" xfId="2" builtinId="5"/>
  </cellStyles>
  <dxfs count="10">
    <dxf>
      <fill>
        <patternFill>
          <bgColor theme="9" tint="0.79998168889431442"/>
        </patternFill>
      </fill>
    </dxf>
    <dxf>
      <numFmt numFmtId="35" formatCode="_-* #,##0.00_-;\-* #,##0.00_-;_-* &quot;-&quot;??_-;_-@_-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numFmt numFmtId="19" formatCode="dd/mm/yyyy"/>
    </dxf>
    <dxf>
      <alignment horizontal="center" vertical="bottom" textRotation="0" wrapText="0" indent="0" justifyLastLine="0" shrinkToFit="0" readingOrder="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15676074330642"/>
          <c:y val="0.33236473213544432"/>
          <c:w val="0.6256871370059659"/>
          <c:h val="0.667635267864555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D2-466D-8514-6913FE167B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D2-466D-8514-6913FE167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Sheets!$D$4:$D$5</c:f>
              <c:strCache>
                <c:ptCount val="2"/>
                <c:pt idx="0">
                  <c:v>Days Completed</c:v>
                </c:pt>
                <c:pt idx="1">
                  <c:v>Days Remaining</c:v>
                </c:pt>
              </c:strCache>
            </c:strRef>
          </c:cat>
          <c:val>
            <c:numRef>
              <c:f>Sheets!$E$4:$E$5</c:f>
              <c:numCache>
                <c:formatCode>0%</c:formatCode>
                <c:ptCount val="2"/>
                <c:pt idx="0">
                  <c:v>0.20434782608695654</c:v>
                </c:pt>
                <c:pt idx="1">
                  <c:v>0.79565217391304344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D2-466D-8514-6913FE16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Sheets!$B$8</c:f>
              <c:strCache>
                <c:ptCount val="1"/>
                <c:pt idx="0">
                  <c:v>Not Started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Sheets!$C$8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3-4A64-B009-6402B56DC358}"/>
            </c:ext>
          </c:extLst>
        </c:ser>
        <c:ser>
          <c:idx val="1"/>
          <c:order val="1"/>
          <c:tx>
            <c:strRef>
              <c:f>Sheets!$B$9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Sheets!$C$9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3-4A64-B009-6402B56DC358}"/>
            </c:ext>
          </c:extLst>
        </c:ser>
        <c:ser>
          <c:idx val="2"/>
          <c:order val="2"/>
          <c:tx>
            <c:strRef>
              <c:f>Sheets!$B$10</c:f>
              <c:strCache>
                <c:ptCount val="1"/>
                <c:pt idx="0">
                  <c:v>Completed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Sheets!$C$10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3-4A64-B009-6402B56DC3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95990191"/>
        <c:axId val="195980591"/>
      </c:barChart>
      <c:catAx>
        <c:axId val="19599019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980591"/>
        <c:crosses val="autoZero"/>
        <c:auto val="1"/>
        <c:lblAlgn val="ctr"/>
        <c:lblOffset val="100"/>
        <c:noMultiLvlLbl val="0"/>
      </c:catAx>
      <c:valAx>
        <c:axId val="19598059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599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bg1"/>
                </a:solidFill>
              </a:rPr>
              <a:t>Budget Spent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FF-462A-9F95-B8FD8BD9FB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FF-462A-9F95-B8FD8BD9FBC9}"/>
              </c:ext>
            </c:extLst>
          </c:dPt>
          <c:val>
            <c:numRef>
              <c:f>Sheets!$D$14:$D$15</c:f>
              <c:numCache>
                <c:formatCode>0%</c:formatCode>
                <c:ptCount val="2"/>
                <c:pt idx="0">
                  <c:v>0.19999999999999996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FF-462A-9F95-B8FD8BD9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Project.xlsx]Sheets!Tabela dinâmica7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Budget</a:t>
            </a:r>
          </a:p>
        </c:rich>
      </c:tx>
      <c:layout>
        <c:manualLayout>
          <c:xMode val="edge"/>
          <c:yMode val="edge"/>
          <c:x val="5.962128851674367E-2"/>
          <c:y val="7.9588040128844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Sheets!$C$13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Sheets!$B$14:$B$15</c:f>
              <c:strCache>
                <c:ptCount val="2"/>
                <c:pt idx="0">
                  <c:v>Budget </c:v>
                </c:pt>
                <c:pt idx="1">
                  <c:v>Actual </c:v>
                </c:pt>
              </c:strCache>
            </c:strRef>
          </c:cat>
          <c:val>
            <c:numRef>
              <c:f>Sheets!$C$14:$C$15</c:f>
              <c:numCache>
                <c:formatCode>_(* #,##0.00_);_(* \(#,##0.00\);_(* "-"??_);_(@_)</c:formatCode>
                <c:ptCount val="2"/>
                <c:pt idx="0">
                  <c:v>254668</c:v>
                </c:pt>
                <c:pt idx="1">
                  <c:v>203734.40000000002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A-445C-90A9-9850F01E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373080255"/>
        <c:axId val="373065855"/>
      </c:barChart>
      <c:catAx>
        <c:axId val="373080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3065855"/>
        <c:crosses val="autoZero"/>
        <c:auto val="1"/>
        <c:lblAlgn val="ctr"/>
        <c:lblOffset val="100"/>
        <c:noMultiLvlLbl val="0"/>
      </c:catAx>
      <c:valAx>
        <c:axId val="373065855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37308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6" fmlaLink="Sheets!$B$23" horiz="1" max="30" page="7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156882</xdr:colOff>
      <xdr:row>0</xdr:row>
      <xdr:rowOff>170553</xdr:rowOff>
    </xdr:from>
    <xdr:to>
      <xdr:col>11</xdr:col>
      <xdr:colOff>375284</xdr:colOff>
      <xdr:row>6</xdr:row>
      <xdr:rowOff>179294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414618</xdr:colOff>
      <xdr:row>1</xdr:row>
      <xdr:rowOff>152688</xdr:rowOff>
    </xdr:from>
    <xdr:to>
      <xdr:col>15</xdr:col>
      <xdr:colOff>212688</xdr:colOff>
      <xdr:row>6</xdr:row>
      <xdr:rowOff>179294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100405</xdr:colOff>
      <xdr:row>1</xdr:row>
      <xdr:rowOff>151169</xdr:rowOff>
    </xdr:from>
    <xdr:to>
      <xdr:col>18</xdr:col>
      <xdr:colOff>11206</xdr:colOff>
      <xdr:row>7</xdr:row>
      <xdr:rowOff>46729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113963</xdr:colOff>
      <xdr:row>4</xdr:row>
      <xdr:rowOff>104664</xdr:rowOff>
    </xdr:from>
    <xdr:to>
      <xdr:col>17</xdr:col>
      <xdr:colOff>37428</xdr:colOff>
      <xdr:row>5</xdr:row>
      <xdr:rowOff>142090</xdr:rowOff>
    </xdr:to>
    <xdr:sp macro="" textlink="Sheets!D15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149081" y="1012340"/>
          <a:ext cx="528582" cy="396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FB8036BB-219B-4C60-8312-27644148539D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/>
            <a:t>80%</a:t>
          </a:fld>
          <a:endParaRPr lang="pt-BR" sz="1400" b="1"/>
        </a:p>
      </xdr:txBody>
    </xdr:sp>
    <xdr:clientData/>
  </xdr:twoCellAnchor>
  <xdr:twoCellAnchor>
    <xdr:from>
      <xdr:col>17</xdr:col>
      <xdr:colOff>468743</xdr:colOff>
      <xdr:row>1</xdr:row>
      <xdr:rowOff>134470</xdr:rowOff>
    </xdr:from>
    <xdr:to>
      <xdr:col>23</xdr:col>
      <xdr:colOff>0</xdr:colOff>
      <xdr:row>5</xdr:row>
      <xdr:rowOff>168311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190500</xdr:colOff>
      <xdr:row>3</xdr:row>
      <xdr:rowOff>16696</xdr:rowOff>
    </xdr:from>
    <xdr:to>
      <xdr:col>4</xdr:col>
      <xdr:colOff>609151</xdr:colOff>
      <xdr:row>6</xdr:row>
      <xdr:rowOff>130884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Project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c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0" y="725356"/>
              <a:ext cx="4133401" cy="9142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665629</xdr:colOff>
      <xdr:row>3</xdr:row>
      <xdr:rowOff>11207</xdr:rowOff>
    </xdr:from>
    <xdr:to>
      <xdr:col>8</xdr:col>
      <xdr:colOff>574365</xdr:colOff>
      <xdr:row>6</xdr:row>
      <xdr:rowOff>97268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nager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nage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84189" y="717962"/>
              <a:ext cx="3359187" cy="8804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1</xdr:row>
          <xdr:rowOff>83820</xdr:rowOff>
        </xdr:from>
        <xdr:to>
          <xdr:col>8</xdr:col>
          <xdr:colOff>569099</xdr:colOff>
          <xdr:row>2</xdr:row>
          <xdr:rowOff>20955</xdr:rowOff>
        </xdr:to>
        <xdr:sp macro="" textlink="">
          <xdr:nvSpPr>
            <xdr:cNvPr id="6145" name="Scroll Ba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lipe Oliveira" refreshedDate="45135.609564930557" createdVersion="8" refreshedVersion="8" minRefreshableVersion="3" recordCount="47" xr:uid="{25944FE9-B890-4C75-8FF4-A38A0F7EF664}">
  <cacheSource type="worksheet">
    <worksheetSource name="Tabela1"/>
  </cacheSource>
  <cacheFields count="14">
    <cacheField name="Project" numFmtId="0">
      <sharedItems count="6">
        <s v="Project 1"/>
        <s v="Project 2"/>
        <s v="Project 3"/>
        <s v="Project 4"/>
        <s v="Project 5"/>
        <s v="Project 6"/>
      </sharedItems>
    </cacheField>
    <cacheField name="Task" numFmtId="0">
      <sharedItems count="9">
        <s v="Tarefa 1"/>
        <s v="Tarefa 2"/>
        <s v="Tarefa 3"/>
        <s v="Tarefa 4"/>
        <s v="Tarefa 5"/>
        <s v="Tarefa 6"/>
        <s v="Tarefa 7"/>
        <s v="Tarefa 8"/>
        <s v="Tarefa 9"/>
      </sharedItems>
    </cacheField>
    <cacheField name="Manager" numFmtId="0">
      <sharedItems count="4">
        <s v="John Lee"/>
        <s v="Robert Morgan"/>
        <s v="Daniel Soo"/>
        <s v="Clayton White"/>
      </sharedItems>
    </cacheField>
    <cacheField name="Start Date" numFmtId="14">
      <sharedItems containsSemiMixedTypes="0" containsNonDate="0" containsDate="1" containsString="0" minDate="2023-08-10T00:00:00" maxDate="2023-11-26T00:00:00" count="42">
        <d v="2023-08-10T00:00:00"/>
        <d v="2023-08-17T00:00:00"/>
        <d v="2023-08-21T00:00:00"/>
        <d v="2023-08-24T00:00:00"/>
        <d v="2023-08-28T00:00:00"/>
        <d v="2023-09-02T00:00:00"/>
        <d v="2023-09-04T00:00:00"/>
        <d v="2023-08-15T00:00:00"/>
        <d v="2023-08-18T00:00:00"/>
        <d v="2023-08-26T00:00:00"/>
        <d v="2023-08-31T00:00:00"/>
        <d v="2023-09-07T00:00:00"/>
        <d v="2023-09-09T00:00:00"/>
        <d v="2023-09-12T00:00:00"/>
        <d v="2023-09-20T00:00:00"/>
        <d v="2023-09-26T00:00:00"/>
        <d v="2023-09-29T00:00:00"/>
        <d v="2023-10-07T00:00:00"/>
        <d v="2023-10-14T00:00:00"/>
        <d v="2023-10-19T00:00:00"/>
        <d v="2023-10-10T00:00:00"/>
        <d v="2023-10-13T00:00:00"/>
        <d v="2023-10-20T00:00:00"/>
        <d v="2023-10-27T00:00:00"/>
        <d v="2023-10-31T00:00:00"/>
        <d v="2023-11-08T00:00:00"/>
        <d v="2023-11-12T00:00:00"/>
        <d v="2023-11-20T00:00:00"/>
        <d v="2023-10-15T00:00:00"/>
        <d v="2023-10-21T00:00:00"/>
        <d v="2023-10-29T00:00:00"/>
        <d v="2023-11-07T00:00:00"/>
        <d v="2023-11-11T00:00:00"/>
        <d v="2023-11-14T00:00:00"/>
        <d v="2023-11-19T00:00:00"/>
        <d v="2023-11-22T00:00:00"/>
        <d v="2023-10-26T00:00:00"/>
        <d v="2023-10-28T00:00:00"/>
        <d v="2023-11-02T00:00:00"/>
        <d v="2023-11-10T00:00:00"/>
        <d v="2023-11-17T00:00:00"/>
        <d v="2023-11-25T00:00:00"/>
      </sharedItems>
      <fieldGroup par="11"/>
    </cacheField>
    <cacheField name="Duratino" numFmtId="0">
      <sharedItems containsSemiMixedTypes="0" containsString="0" containsNumber="1" containsInteger="1" minValue="2" maxValue="8"/>
    </cacheField>
    <cacheField name="End Date" numFmtId="14">
      <sharedItems containsSemiMixedTypes="0" containsNonDate="0" containsDate="1" containsString="0" minDate="2023-08-17T00:00:00" maxDate="2023-12-02T00:00:00" count="43">
        <d v="2023-08-17T00:00:00"/>
        <d v="2023-08-21T00:00:00"/>
        <d v="2023-08-24T00:00:00"/>
        <d v="2023-08-28T00:00:00"/>
        <d v="2023-09-02T00:00:00"/>
        <d v="2023-09-04T00:00:00"/>
        <d v="2023-09-11T00:00:00"/>
        <d v="2023-08-18T00:00:00"/>
        <d v="2023-08-26T00:00:00"/>
        <d v="2023-08-31T00:00:00"/>
        <d v="2023-09-07T00:00:00"/>
        <d v="2023-09-09T00:00:00"/>
        <d v="2023-09-12T00:00:00"/>
        <d v="2023-09-15T00:00:00"/>
        <d v="2023-09-26T00:00:00"/>
        <d v="2023-09-29T00:00:00"/>
        <d v="2023-10-07T00:00:00"/>
        <d v="2023-10-14T00:00:00"/>
        <d v="2023-10-19T00:00:00"/>
        <d v="2023-10-25T00:00:00"/>
        <d v="2023-10-13T00:00:00"/>
        <d v="2023-10-20T00:00:00"/>
        <d v="2023-10-27T00:00:00"/>
        <d v="2023-10-31T00:00:00"/>
        <d v="2023-11-08T00:00:00"/>
        <d v="2023-11-12T00:00:00"/>
        <d v="2023-11-20T00:00:00"/>
        <d v="2023-11-27T00:00:00"/>
        <d v="2023-10-21T00:00:00"/>
        <d v="2023-10-29T00:00:00"/>
        <d v="2023-11-07T00:00:00"/>
        <d v="2023-11-11T00:00:00"/>
        <d v="2023-11-14T00:00:00"/>
        <d v="2023-11-19T00:00:00"/>
        <d v="2023-11-22T00:00:00"/>
        <d v="2023-11-26T00:00:00"/>
        <d v="2023-10-26T00:00:00"/>
        <d v="2023-10-28T00:00:00"/>
        <d v="2023-11-02T00:00:00"/>
        <d v="2023-11-10T00:00:00"/>
        <d v="2023-11-17T00:00:00"/>
        <d v="2023-11-25T00:00:00"/>
        <d v="2023-12-01T00:00:00"/>
      </sharedItems>
      <fieldGroup par="13"/>
    </cacheField>
    <cacheField name="Days completed" numFmtId="0">
      <sharedItems containsSemiMixedTypes="0" containsString="0" containsNumber="1" containsInteger="1" minValue="1" maxValue="1"/>
    </cacheField>
    <cacheField name="Progress" numFmtId="9">
      <sharedItems containsSemiMixedTypes="0" containsString="0" containsNumber="1" minValue="0" maxValue="1" count="41">
        <n v="1"/>
        <n v="0.8"/>
        <n v="0"/>
        <n v="0.5"/>
        <n v="0.6"/>
        <n v="0.4"/>
        <n v="0.2"/>
        <n v="0.1"/>
        <n v="0.82" u="1"/>
        <n v="0.91999999999999993" u="1"/>
        <n v="0.55000000000000004" u="1"/>
        <n v="0.65" u="1"/>
        <n v="0.27999999999999997" u="1"/>
        <n v="0.36" u="1"/>
        <n v="0.21000000000000002" u="1"/>
        <n v="0.96" u="1"/>
        <n v="0.85" u="1"/>
        <n v="0.53" u="1"/>
        <n v="0.9" u="1"/>
        <n v="0.13999999999999999" u="1"/>
        <n v="0.38" u="1"/>
        <n v="0.27" u="1"/>
        <n v="0.35" u="1"/>
        <n v="0.52" u="1"/>
        <n v="0.67999999999999994" u="1"/>
        <n v="0.73" u="1"/>
        <n v="0.48" u="1"/>
        <n v="0.32" u="1"/>
        <n v="0.84000000000000008" u="1"/>
        <n v="0.89" u="1"/>
        <n v="0.62" u="1"/>
        <n v="0.15" u="1"/>
        <n v="0.45" u="1"/>
        <n v="0.19" u="1"/>
        <n v="0.83000000000000007" u="1"/>
        <n v="0.37" u="1"/>
        <n v="0.99" u="1"/>
        <n v="0.72" u="1"/>
        <n v="0.26" u="1"/>
        <n v="0.61" u="1"/>
        <n v="0.93" u="1"/>
      </sharedItems>
    </cacheField>
    <cacheField name="Budget" numFmtId="44">
      <sharedItems containsSemiMixedTypes="0" containsString="0" containsNumber="1" containsInteger="1" minValue="1273" maxValue="10000"/>
    </cacheField>
    <cacheField name="Actual" numFmtId="44">
      <sharedItems containsSemiMixedTypes="0" containsString="0" containsNumber="1" minValue="1018.4000000000001" maxValue="8000"/>
    </cacheField>
    <cacheField name="Dias (Start Date)" numFmtId="0" databaseField="0">
      <fieldGroup base="3">
        <rangePr groupBy="days" startDate="2023-08-10T00:00:00" endDate="2023-11-26T00:00:00"/>
        <groupItems count="368">
          <s v="&lt;10/08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6/11/2023"/>
        </groupItems>
      </fieldGroup>
    </cacheField>
    <cacheField name="Meses (Start Date)" numFmtId="0" databaseField="0">
      <fieldGroup base="3">
        <rangePr groupBy="months" startDate="2023-08-10T00:00:00" endDate="2023-11-26T00:00:00"/>
        <groupItems count="14">
          <s v="&lt;10/08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6/11/2023"/>
        </groupItems>
      </fieldGroup>
    </cacheField>
    <cacheField name="Dias (End Date)" numFmtId="0" databaseField="0">
      <fieldGroup base="5">
        <rangePr groupBy="days" startDate="2023-08-17T00:00:00" endDate="2023-12-02T00:00:00"/>
        <groupItems count="368">
          <s v="&lt;17/08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02/12/2023"/>
        </groupItems>
      </fieldGroup>
    </cacheField>
    <cacheField name="Meses (End Date)" numFmtId="0" databaseField="0">
      <fieldGroup base="5">
        <rangePr groupBy="months" startDate="2023-08-17T00:00:00" endDate="2023-12-02T00:00:00"/>
        <groupItems count="14">
          <s v="&lt;17/08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2/12/2023"/>
        </groupItems>
      </fieldGroup>
    </cacheField>
  </cacheFields>
  <extLst>
    <ext xmlns:x14="http://schemas.microsoft.com/office/spreadsheetml/2009/9/main" uri="{725AE2AE-9491-48be-B2B4-4EB974FC3084}">
      <x14:pivotCacheDefinition pivotCacheId="157723897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x v="0"/>
    <x v="0"/>
    <x v="0"/>
    <x v="0"/>
    <n v="7"/>
    <x v="0"/>
    <n v="1"/>
    <x v="0"/>
    <n v="5660"/>
    <n v="4528"/>
  </r>
  <r>
    <x v="0"/>
    <x v="1"/>
    <x v="0"/>
    <x v="1"/>
    <n v="4"/>
    <x v="1"/>
    <n v="1"/>
    <x v="0"/>
    <n v="8687"/>
    <n v="6949.6"/>
  </r>
  <r>
    <x v="0"/>
    <x v="2"/>
    <x v="0"/>
    <x v="2"/>
    <n v="3"/>
    <x v="2"/>
    <n v="1"/>
    <x v="1"/>
    <n v="5701"/>
    <n v="4560.8"/>
  </r>
  <r>
    <x v="0"/>
    <x v="3"/>
    <x v="0"/>
    <x v="3"/>
    <n v="4"/>
    <x v="3"/>
    <n v="1"/>
    <x v="2"/>
    <n v="8839"/>
    <n v="7071.2000000000007"/>
  </r>
  <r>
    <x v="0"/>
    <x v="4"/>
    <x v="0"/>
    <x v="4"/>
    <n v="5"/>
    <x v="4"/>
    <n v="1"/>
    <x v="2"/>
    <n v="7649"/>
    <n v="6119.2000000000007"/>
  </r>
  <r>
    <x v="0"/>
    <x v="5"/>
    <x v="0"/>
    <x v="5"/>
    <n v="2"/>
    <x v="5"/>
    <n v="1"/>
    <x v="2"/>
    <n v="7341"/>
    <n v="5872.8"/>
  </r>
  <r>
    <x v="0"/>
    <x v="6"/>
    <x v="0"/>
    <x v="6"/>
    <n v="7"/>
    <x v="6"/>
    <n v="1"/>
    <x v="2"/>
    <n v="8473"/>
    <n v="6778.4000000000005"/>
  </r>
  <r>
    <x v="1"/>
    <x v="0"/>
    <x v="1"/>
    <x v="7"/>
    <n v="3"/>
    <x v="7"/>
    <n v="1"/>
    <x v="0"/>
    <n v="5715"/>
    <n v="4572"/>
  </r>
  <r>
    <x v="1"/>
    <x v="1"/>
    <x v="1"/>
    <x v="8"/>
    <n v="6"/>
    <x v="2"/>
    <n v="1"/>
    <x v="3"/>
    <n v="9822"/>
    <n v="7857.6"/>
  </r>
  <r>
    <x v="1"/>
    <x v="2"/>
    <x v="1"/>
    <x v="3"/>
    <n v="2"/>
    <x v="8"/>
    <n v="1"/>
    <x v="2"/>
    <n v="6231"/>
    <n v="4984.8"/>
  </r>
  <r>
    <x v="1"/>
    <x v="3"/>
    <x v="1"/>
    <x v="9"/>
    <n v="5"/>
    <x v="9"/>
    <n v="1"/>
    <x v="2"/>
    <n v="6174"/>
    <n v="4939.2000000000007"/>
  </r>
  <r>
    <x v="1"/>
    <x v="4"/>
    <x v="1"/>
    <x v="10"/>
    <n v="7"/>
    <x v="10"/>
    <n v="1"/>
    <x v="2"/>
    <n v="3294"/>
    <n v="2635.2000000000003"/>
  </r>
  <r>
    <x v="1"/>
    <x v="5"/>
    <x v="1"/>
    <x v="11"/>
    <n v="2"/>
    <x v="11"/>
    <n v="1"/>
    <x v="2"/>
    <n v="1721"/>
    <n v="1376.8000000000002"/>
  </r>
  <r>
    <x v="1"/>
    <x v="6"/>
    <x v="1"/>
    <x v="12"/>
    <n v="3"/>
    <x v="12"/>
    <n v="1"/>
    <x v="2"/>
    <n v="1624"/>
    <n v="1299.2"/>
  </r>
  <r>
    <x v="1"/>
    <x v="7"/>
    <x v="1"/>
    <x v="13"/>
    <n v="3"/>
    <x v="13"/>
    <n v="1"/>
    <x v="2"/>
    <n v="3863"/>
    <n v="3090.4"/>
  </r>
  <r>
    <x v="2"/>
    <x v="0"/>
    <x v="2"/>
    <x v="14"/>
    <n v="6"/>
    <x v="14"/>
    <n v="1"/>
    <x v="0"/>
    <n v="4174"/>
    <n v="3339.2000000000003"/>
  </r>
  <r>
    <x v="2"/>
    <x v="1"/>
    <x v="2"/>
    <x v="15"/>
    <n v="3"/>
    <x v="15"/>
    <n v="1"/>
    <x v="0"/>
    <n v="8197"/>
    <n v="6557.6"/>
  </r>
  <r>
    <x v="2"/>
    <x v="2"/>
    <x v="2"/>
    <x v="16"/>
    <n v="8"/>
    <x v="16"/>
    <n v="1"/>
    <x v="4"/>
    <n v="7654"/>
    <n v="6123.2000000000007"/>
  </r>
  <r>
    <x v="2"/>
    <x v="3"/>
    <x v="2"/>
    <x v="17"/>
    <n v="7"/>
    <x v="17"/>
    <n v="1"/>
    <x v="5"/>
    <n v="5541"/>
    <n v="4432.8"/>
  </r>
  <r>
    <x v="2"/>
    <x v="4"/>
    <x v="2"/>
    <x v="18"/>
    <n v="5"/>
    <x v="18"/>
    <n v="1"/>
    <x v="2"/>
    <n v="6503"/>
    <n v="5202.4000000000005"/>
  </r>
  <r>
    <x v="2"/>
    <x v="5"/>
    <x v="2"/>
    <x v="19"/>
    <n v="6"/>
    <x v="19"/>
    <n v="1"/>
    <x v="2"/>
    <n v="3110"/>
    <n v="2488"/>
  </r>
  <r>
    <x v="3"/>
    <x v="0"/>
    <x v="3"/>
    <x v="20"/>
    <n v="3"/>
    <x v="20"/>
    <n v="1"/>
    <x v="0"/>
    <n v="1480"/>
    <n v="1184"/>
  </r>
  <r>
    <x v="3"/>
    <x v="1"/>
    <x v="3"/>
    <x v="21"/>
    <n v="7"/>
    <x v="21"/>
    <n v="1"/>
    <x v="0"/>
    <n v="4480"/>
    <n v="3584"/>
  </r>
  <r>
    <x v="3"/>
    <x v="2"/>
    <x v="3"/>
    <x v="22"/>
    <n v="7"/>
    <x v="22"/>
    <n v="1"/>
    <x v="0"/>
    <n v="7812"/>
    <n v="6249.6"/>
  </r>
  <r>
    <x v="3"/>
    <x v="3"/>
    <x v="3"/>
    <x v="23"/>
    <n v="4"/>
    <x v="23"/>
    <n v="1"/>
    <x v="3"/>
    <n v="1273"/>
    <n v="1018.4000000000001"/>
  </r>
  <r>
    <x v="3"/>
    <x v="4"/>
    <x v="3"/>
    <x v="24"/>
    <n v="8"/>
    <x v="24"/>
    <n v="1"/>
    <x v="2"/>
    <n v="1307"/>
    <n v="1045.6000000000001"/>
  </r>
  <r>
    <x v="3"/>
    <x v="5"/>
    <x v="3"/>
    <x v="25"/>
    <n v="4"/>
    <x v="25"/>
    <n v="1"/>
    <x v="2"/>
    <n v="2299"/>
    <n v="1839.2"/>
  </r>
  <r>
    <x v="3"/>
    <x v="6"/>
    <x v="3"/>
    <x v="26"/>
    <n v="8"/>
    <x v="26"/>
    <n v="1"/>
    <x v="2"/>
    <n v="9334"/>
    <n v="7467.2000000000007"/>
  </r>
  <r>
    <x v="3"/>
    <x v="7"/>
    <x v="3"/>
    <x v="27"/>
    <n v="7"/>
    <x v="27"/>
    <n v="1"/>
    <x v="2"/>
    <n v="3528"/>
    <n v="2822.4"/>
  </r>
  <r>
    <x v="4"/>
    <x v="0"/>
    <x v="1"/>
    <x v="28"/>
    <n v="6"/>
    <x v="28"/>
    <n v="1"/>
    <x v="0"/>
    <n v="4627"/>
    <n v="3701.6000000000004"/>
  </r>
  <r>
    <x v="4"/>
    <x v="1"/>
    <x v="1"/>
    <x v="29"/>
    <n v="8"/>
    <x v="29"/>
    <n v="1"/>
    <x v="3"/>
    <n v="3100"/>
    <n v="2480"/>
  </r>
  <r>
    <x v="4"/>
    <x v="2"/>
    <x v="1"/>
    <x v="30"/>
    <n v="2"/>
    <x v="23"/>
    <n v="1"/>
    <x v="4"/>
    <n v="4401"/>
    <n v="3520.8"/>
  </r>
  <r>
    <x v="4"/>
    <x v="3"/>
    <x v="1"/>
    <x v="24"/>
    <n v="7"/>
    <x v="30"/>
    <n v="1"/>
    <x v="3"/>
    <n v="5258"/>
    <n v="4206.4000000000005"/>
  </r>
  <r>
    <x v="4"/>
    <x v="4"/>
    <x v="1"/>
    <x v="31"/>
    <n v="4"/>
    <x v="31"/>
    <n v="1"/>
    <x v="2"/>
    <n v="7181"/>
    <n v="5744.8"/>
  </r>
  <r>
    <x v="4"/>
    <x v="5"/>
    <x v="1"/>
    <x v="32"/>
    <n v="3"/>
    <x v="32"/>
    <n v="1"/>
    <x v="2"/>
    <n v="7143"/>
    <n v="5714.4000000000005"/>
  </r>
  <r>
    <x v="4"/>
    <x v="6"/>
    <x v="1"/>
    <x v="33"/>
    <n v="5"/>
    <x v="33"/>
    <n v="1"/>
    <x v="6"/>
    <n v="8474"/>
    <n v="6779.2000000000007"/>
  </r>
  <r>
    <x v="4"/>
    <x v="7"/>
    <x v="1"/>
    <x v="34"/>
    <n v="3"/>
    <x v="34"/>
    <n v="1"/>
    <x v="2"/>
    <n v="1852"/>
    <n v="1481.6000000000001"/>
  </r>
  <r>
    <x v="4"/>
    <x v="8"/>
    <x v="1"/>
    <x v="35"/>
    <n v="4"/>
    <x v="35"/>
    <n v="1"/>
    <x v="2"/>
    <n v="7144"/>
    <n v="5715.2000000000007"/>
  </r>
  <r>
    <x v="5"/>
    <x v="0"/>
    <x v="0"/>
    <x v="22"/>
    <n v="6"/>
    <x v="36"/>
    <n v="1"/>
    <x v="3"/>
    <n v="5009"/>
    <n v="4007.2000000000003"/>
  </r>
  <r>
    <x v="5"/>
    <x v="1"/>
    <x v="0"/>
    <x v="36"/>
    <n v="2"/>
    <x v="37"/>
    <n v="1"/>
    <x v="3"/>
    <n v="1824"/>
    <n v="1459.2"/>
  </r>
  <r>
    <x v="5"/>
    <x v="2"/>
    <x v="0"/>
    <x v="37"/>
    <n v="3"/>
    <x v="23"/>
    <n v="1"/>
    <x v="7"/>
    <n v="10000"/>
    <n v="8000"/>
  </r>
  <r>
    <x v="5"/>
    <x v="3"/>
    <x v="0"/>
    <x v="24"/>
    <n v="2"/>
    <x v="38"/>
    <n v="1"/>
    <x v="7"/>
    <n v="4727"/>
    <n v="3781.6000000000004"/>
  </r>
  <r>
    <x v="5"/>
    <x v="4"/>
    <x v="0"/>
    <x v="38"/>
    <n v="8"/>
    <x v="39"/>
    <n v="1"/>
    <x v="7"/>
    <n v="6051"/>
    <n v="4840.8"/>
  </r>
  <r>
    <x v="5"/>
    <x v="5"/>
    <x v="0"/>
    <x v="39"/>
    <n v="4"/>
    <x v="32"/>
    <n v="1"/>
    <x v="2"/>
    <n v="5039"/>
    <n v="4031.2000000000003"/>
  </r>
  <r>
    <x v="5"/>
    <x v="6"/>
    <x v="0"/>
    <x v="33"/>
    <n v="3"/>
    <x v="40"/>
    <n v="1"/>
    <x v="2"/>
    <n v="3035"/>
    <n v="2428"/>
  </r>
  <r>
    <x v="5"/>
    <x v="7"/>
    <x v="0"/>
    <x v="40"/>
    <n v="8"/>
    <x v="41"/>
    <n v="1"/>
    <x v="2"/>
    <n v="7390"/>
    <n v="5912"/>
  </r>
  <r>
    <x v="5"/>
    <x v="8"/>
    <x v="0"/>
    <x v="41"/>
    <n v="6"/>
    <x v="42"/>
    <n v="1"/>
    <x v="2"/>
    <n v="4927"/>
    <n v="3941.6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6F2B03-EBC5-4498-884A-65A0183FEBC7}" name="Tabela dinâmica3" cacheId="32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compact="0" compactData="0" multipleFieldFilters="0">
  <location ref="B8:I56" firstHeaderRow="0" firstDataRow="1" firstDataCol="6"/>
  <pivotFields count="14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4">
        <item x="3"/>
        <item x="2"/>
        <item x="0"/>
        <item x="1"/>
      </items>
    </pivotField>
    <pivotField axis="axisRow" compact="0" numFmtId="14" outline="0" showAll="0" defaultSubtotal="0">
      <items count="42">
        <item x="0"/>
        <item x="7"/>
        <item x="1"/>
        <item x="8"/>
        <item x="2"/>
        <item x="3"/>
        <item x="9"/>
        <item x="4"/>
        <item x="10"/>
        <item x="5"/>
        <item x="6"/>
        <item x="11"/>
        <item x="12"/>
        <item x="13"/>
        <item x="14"/>
        <item x="15"/>
        <item x="16"/>
        <item x="17"/>
        <item x="20"/>
        <item x="21"/>
        <item x="18"/>
        <item x="28"/>
        <item x="19"/>
        <item x="22"/>
        <item x="29"/>
        <item x="36"/>
        <item x="23"/>
        <item x="37"/>
        <item x="30"/>
        <item x="24"/>
        <item x="38"/>
        <item x="31"/>
        <item x="25"/>
        <item x="39"/>
        <item x="32"/>
        <item x="26"/>
        <item x="33"/>
        <item x="40"/>
        <item x="34"/>
        <item x="27"/>
        <item x="35"/>
        <item x="41"/>
      </items>
    </pivotField>
    <pivotField compact="0" outline="0" showAll="0" defaultSubtotal="0"/>
    <pivotField axis="axisRow" compact="0" numFmtId="14" outline="0" showAll="0" defaultSubtotal="0">
      <items count="43">
        <item x="0"/>
        <item x="7"/>
        <item x="1"/>
        <item x="2"/>
        <item x="8"/>
        <item x="3"/>
        <item x="9"/>
        <item x="4"/>
        <item x="5"/>
        <item x="10"/>
        <item x="11"/>
        <item x="6"/>
        <item x="12"/>
        <item x="13"/>
        <item x="14"/>
        <item x="15"/>
        <item x="16"/>
        <item x="20"/>
        <item x="17"/>
        <item x="18"/>
        <item x="21"/>
        <item x="28"/>
        <item x="19"/>
        <item x="36"/>
        <item x="22"/>
        <item x="37"/>
        <item x="29"/>
        <item x="23"/>
        <item x="38"/>
        <item x="30"/>
        <item x="24"/>
        <item x="39"/>
        <item x="31"/>
        <item x="25"/>
        <item x="32"/>
        <item x="40"/>
        <item x="33"/>
        <item x="26"/>
        <item x="34"/>
        <item x="41"/>
        <item x="35"/>
        <item x="27"/>
        <item x="42"/>
      </items>
    </pivotField>
    <pivotField compact="0" outline="0" showAll="0" defaultSubtotal="0"/>
    <pivotField axis="axisRow" compact="0" numFmtId="9" outline="0" showAll="0" defaultSubtotal="0">
      <items count="41">
        <item x="2"/>
        <item m="1" x="19"/>
        <item m="1" x="31"/>
        <item m="1" x="33"/>
        <item m="1" x="14"/>
        <item m="1" x="38"/>
        <item m="1" x="21"/>
        <item m="1" x="12"/>
        <item m="1" x="27"/>
        <item m="1" x="22"/>
        <item m="1" x="13"/>
        <item m="1" x="35"/>
        <item m="1" x="20"/>
        <item x="5"/>
        <item m="1" x="32"/>
        <item m="1" x="26"/>
        <item m="1" x="23"/>
        <item m="1" x="17"/>
        <item m="1" x="10"/>
        <item m="1" x="39"/>
        <item m="1" x="30"/>
        <item m="1" x="11"/>
        <item m="1" x="24"/>
        <item m="1" x="37"/>
        <item m="1" x="25"/>
        <item x="1"/>
        <item m="1" x="8"/>
        <item m="1" x="34"/>
        <item m="1" x="28"/>
        <item m="1" x="16"/>
        <item m="1" x="29"/>
        <item m="1" x="18"/>
        <item m="1" x="9"/>
        <item m="1" x="40"/>
        <item m="1" x="15"/>
        <item m="1" x="36"/>
        <item x="0"/>
        <item x="3"/>
        <item x="4"/>
        <item x="6"/>
        <item x="7"/>
      </items>
    </pivotField>
    <pivotField dataField="1" compact="0" numFmtId="44" outline="0" showAll="0" defaultSubtotal="0"/>
    <pivotField dataField="1" compact="0" numFmtId="44" outline="0" showAll="0" defaultSubtotal="0"/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6">
    <field x="0"/>
    <field x="1"/>
    <field x="2"/>
    <field x="3"/>
    <field x="5"/>
    <field x="7"/>
  </rowFields>
  <rowItems count="48">
    <i>
      <x/>
      <x/>
      <x v="2"/>
      <x/>
      <x/>
      <x v="36"/>
    </i>
    <i r="1">
      <x v="1"/>
      <x v="2"/>
      <x v="2"/>
      <x v="2"/>
      <x v="36"/>
    </i>
    <i r="1">
      <x v="2"/>
      <x v="2"/>
      <x v="4"/>
      <x v="3"/>
      <x v="25"/>
    </i>
    <i r="1">
      <x v="3"/>
      <x v="2"/>
      <x v="5"/>
      <x v="5"/>
      <x/>
    </i>
    <i r="1">
      <x v="4"/>
      <x v="2"/>
      <x v="7"/>
      <x v="7"/>
      <x/>
    </i>
    <i r="1">
      <x v="5"/>
      <x v="2"/>
      <x v="9"/>
      <x v="8"/>
      <x/>
    </i>
    <i r="1">
      <x v="6"/>
      <x v="2"/>
      <x v="10"/>
      <x v="11"/>
      <x/>
    </i>
    <i>
      <x v="1"/>
      <x/>
      <x v="3"/>
      <x v="1"/>
      <x v="1"/>
      <x v="36"/>
    </i>
    <i r="1">
      <x v="1"/>
      <x v="3"/>
      <x v="3"/>
      <x v="3"/>
      <x v="37"/>
    </i>
    <i r="1">
      <x v="2"/>
      <x v="3"/>
      <x v="5"/>
      <x v="4"/>
      <x/>
    </i>
    <i r="1">
      <x v="3"/>
      <x v="3"/>
      <x v="6"/>
      <x v="6"/>
      <x/>
    </i>
    <i r="1">
      <x v="4"/>
      <x v="3"/>
      <x v="8"/>
      <x v="9"/>
      <x/>
    </i>
    <i r="1">
      <x v="5"/>
      <x v="3"/>
      <x v="11"/>
      <x v="10"/>
      <x/>
    </i>
    <i r="1">
      <x v="6"/>
      <x v="3"/>
      <x v="12"/>
      <x v="12"/>
      <x/>
    </i>
    <i r="1">
      <x v="7"/>
      <x v="3"/>
      <x v="13"/>
      <x v="13"/>
      <x/>
    </i>
    <i>
      <x v="2"/>
      <x/>
      <x v="1"/>
      <x v="14"/>
      <x v="14"/>
      <x v="36"/>
    </i>
    <i r="1">
      <x v="1"/>
      <x v="1"/>
      <x v="15"/>
      <x v="15"/>
      <x v="36"/>
    </i>
    <i r="1">
      <x v="2"/>
      <x v="1"/>
      <x v="16"/>
      <x v="16"/>
      <x v="38"/>
    </i>
    <i r="1">
      <x v="3"/>
      <x v="1"/>
      <x v="17"/>
      <x v="18"/>
      <x v="13"/>
    </i>
    <i r="1">
      <x v="4"/>
      <x v="1"/>
      <x v="20"/>
      <x v="19"/>
      <x/>
    </i>
    <i r="1">
      <x v="5"/>
      <x v="1"/>
      <x v="22"/>
      <x v="22"/>
      <x/>
    </i>
    <i>
      <x v="3"/>
      <x/>
      <x/>
      <x v="18"/>
      <x v="17"/>
      <x v="36"/>
    </i>
    <i r="1">
      <x v="1"/>
      <x/>
      <x v="19"/>
      <x v="20"/>
      <x v="36"/>
    </i>
    <i r="1">
      <x v="2"/>
      <x/>
      <x v="23"/>
      <x v="24"/>
      <x v="36"/>
    </i>
    <i r="1">
      <x v="3"/>
      <x/>
      <x v="26"/>
      <x v="27"/>
      <x v="37"/>
    </i>
    <i r="1">
      <x v="4"/>
      <x/>
      <x v="29"/>
      <x v="30"/>
      <x/>
    </i>
    <i r="1">
      <x v="5"/>
      <x/>
      <x v="32"/>
      <x v="33"/>
      <x/>
    </i>
    <i r="1">
      <x v="6"/>
      <x/>
      <x v="35"/>
      <x v="37"/>
      <x/>
    </i>
    <i r="1">
      <x v="7"/>
      <x/>
      <x v="39"/>
      <x v="41"/>
      <x/>
    </i>
    <i>
      <x v="4"/>
      <x/>
      <x v="3"/>
      <x v="21"/>
      <x v="21"/>
      <x v="36"/>
    </i>
    <i r="1">
      <x v="1"/>
      <x v="3"/>
      <x v="24"/>
      <x v="26"/>
      <x v="37"/>
    </i>
    <i r="1">
      <x v="2"/>
      <x v="3"/>
      <x v="28"/>
      <x v="27"/>
      <x v="38"/>
    </i>
    <i r="1">
      <x v="3"/>
      <x v="3"/>
      <x v="29"/>
      <x v="29"/>
      <x v="37"/>
    </i>
    <i r="1">
      <x v="4"/>
      <x v="3"/>
      <x v="31"/>
      <x v="32"/>
      <x/>
    </i>
    <i r="1">
      <x v="5"/>
      <x v="3"/>
      <x v="34"/>
      <x v="34"/>
      <x/>
    </i>
    <i r="1">
      <x v="6"/>
      <x v="3"/>
      <x v="36"/>
      <x v="36"/>
      <x v="39"/>
    </i>
    <i r="1">
      <x v="7"/>
      <x v="3"/>
      <x v="38"/>
      <x v="38"/>
      <x/>
    </i>
    <i r="1">
      <x v="8"/>
      <x v="3"/>
      <x v="40"/>
      <x v="40"/>
      <x/>
    </i>
    <i>
      <x v="5"/>
      <x/>
      <x v="2"/>
      <x v="23"/>
      <x v="23"/>
      <x v="37"/>
    </i>
    <i r="1">
      <x v="1"/>
      <x v="2"/>
      <x v="25"/>
      <x v="25"/>
      <x v="37"/>
    </i>
    <i r="1">
      <x v="2"/>
      <x v="2"/>
      <x v="27"/>
      <x v="27"/>
      <x v="40"/>
    </i>
    <i r="1">
      <x v="3"/>
      <x v="2"/>
      <x v="29"/>
      <x v="28"/>
      <x v="40"/>
    </i>
    <i r="1">
      <x v="4"/>
      <x v="2"/>
      <x v="30"/>
      <x v="31"/>
      <x v="40"/>
    </i>
    <i r="1">
      <x v="5"/>
      <x v="2"/>
      <x v="33"/>
      <x v="34"/>
      <x/>
    </i>
    <i r="1">
      <x v="6"/>
      <x v="2"/>
      <x v="36"/>
      <x v="35"/>
      <x/>
    </i>
    <i r="1">
      <x v="7"/>
      <x v="2"/>
      <x v="37"/>
      <x v="39"/>
      <x/>
    </i>
    <i r="1">
      <x v="8"/>
      <x v="2"/>
      <x v="41"/>
      <x v="42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Budget " fld="8" baseField="0" baseItem="0"/>
    <dataField name="Actual 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12A459-49D4-41FA-A8F8-2F8F3B99414F}" name="Tabela dinâmica4" cacheId="32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C5" firstHeaderRow="1" firstDataRow="1" firstDataCol="1"/>
  <pivotFields count="14">
    <pivotField showAll="0"/>
    <pivotField showAll="0"/>
    <pivotField showAll="0"/>
    <pivotField numFmtId="14" showAll="0">
      <items count="43">
        <item x="0"/>
        <item x="7"/>
        <item x="1"/>
        <item x="8"/>
        <item x="2"/>
        <item x="3"/>
        <item x="9"/>
        <item x="4"/>
        <item x="10"/>
        <item x="5"/>
        <item x="6"/>
        <item x="11"/>
        <item x="12"/>
        <item x="13"/>
        <item x="14"/>
        <item x="15"/>
        <item x="16"/>
        <item x="17"/>
        <item x="20"/>
        <item x="21"/>
        <item x="18"/>
        <item x="28"/>
        <item x="19"/>
        <item x="22"/>
        <item x="29"/>
        <item x="36"/>
        <item x="23"/>
        <item x="37"/>
        <item x="30"/>
        <item x="24"/>
        <item x="38"/>
        <item x="31"/>
        <item x="25"/>
        <item x="39"/>
        <item x="32"/>
        <item x="26"/>
        <item x="33"/>
        <item x="40"/>
        <item x="34"/>
        <item x="27"/>
        <item x="35"/>
        <item x="41"/>
        <item t="default"/>
      </items>
    </pivotField>
    <pivotField dataField="1" showAll="0"/>
    <pivotField numFmtId="14" showAll="0">
      <items count="44">
        <item x="0"/>
        <item x="7"/>
        <item x="1"/>
        <item x="2"/>
        <item x="8"/>
        <item x="3"/>
        <item x="9"/>
        <item x="4"/>
        <item x="5"/>
        <item x="10"/>
        <item x="11"/>
        <item x="6"/>
        <item x="12"/>
        <item x="13"/>
        <item x="14"/>
        <item x="15"/>
        <item x="16"/>
        <item x="20"/>
        <item x="17"/>
        <item x="18"/>
        <item x="21"/>
        <item x="28"/>
        <item x="19"/>
        <item x="36"/>
        <item x="22"/>
        <item x="37"/>
        <item x="29"/>
        <item x="23"/>
        <item x="38"/>
        <item x="30"/>
        <item x="24"/>
        <item x="39"/>
        <item x="31"/>
        <item x="25"/>
        <item x="32"/>
        <item x="40"/>
        <item x="33"/>
        <item x="26"/>
        <item x="34"/>
        <item x="41"/>
        <item x="35"/>
        <item x="27"/>
        <item x="42"/>
        <item t="default"/>
      </items>
    </pivotField>
    <pivotField dataField="1" showAll="0"/>
    <pivotField numFmtId="9" showAll="0"/>
    <pivotField numFmtId="44" showAll="0"/>
    <pivotField numFmtId="44" showAll="0"/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-2"/>
  </rowFields>
  <rowItems count="2">
    <i>
      <x/>
    </i>
    <i i="1">
      <x v="1"/>
    </i>
  </rowItems>
  <colItems count="1">
    <i/>
  </colItems>
  <dataFields count="2">
    <dataField name="Soma de Days completed" fld="6" baseField="0" baseItem="0"/>
    <dataField name="Soma de Duratin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EE213B-8240-44E8-B728-FD926FCED32A}" name="Tabela dinâmica7" cacheId="32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6">
  <location ref="B13:C15" firstHeaderRow="1" firstDataRow="1" firstDataCol="1"/>
  <pivotFields count="14">
    <pivotField showAll="0"/>
    <pivotField showAll="0"/>
    <pivotField showAll="0"/>
    <pivotField numFmtId="14" showAll="0">
      <items count="43">
        <item x="0"/>
        <item x="7"/>
        <item x="1"/>
        <item x="8"/>
        <item x="2"/>
        <item x="3"/>
        <item x="9"/>
        <item x="4"/>
        <item x="10"/>
        <item x="5"/>
        <item x="6"/>
        <item x="11"/>
        <item x="12"/>
        <item x="13"/>
        <item x="14"/>
        <item x="15"/>
        <item x="16"/>
        <item x="17"/>
        <item x="20"/>
        <item x="21"/>
        <item x="18"/>
        <item x="28"/>
        <item x="19"/>
        <item x="22"/>
        <item x="29"/>
        <item x="36"/>
        <item x="23"/>
        <item x="37"/>
        <item x="30"/>
        <item x="24"/>
        <item x="38"/>
        <item x="31"/>
        <item x="25"/>
        <item x="39"/>
        <item x="32"/>
        <item x="26"/>
        <item x="33"/>
        <item x="40"/>
        <item x="34"/>
        <item x="27"/>
        <item x="35"/>
        <item x="41"/>
        <item t="default"/>
      </items>
    </pivotField>
    <pivotField showAll="0"/>
    <pivotField numFmtId="14" showAll="0">
      <items count="44">
        <item x="0"/>
        <item x="7"/>
        <item x="1"/>
        <item x="2"/>
        <item x="8"/>
        <item x="3"/>
        <item x="9"/>
        <item x="4"/>
        <item x="5"/>
        <item x="10"/>
        <item x="11"/>
        <item x="6"/>
        <item x="12"/>
        <item x="13"/>
        <item x="14"/>
        <item x="15"/>
        <item x="16"/>
        <item x="20"/>
        <item x="17"/>
        <item x="18"/>
        <item x="21"/>
        <item x="28"/>
        <item x="19"/>
        <item x="36"/>
        <item x="22"/>
        <item x="37"/>
        <item x="29"/>
        <item x="23"/>
        <item x="38"/>
        <item x="30"/>
        <item x="24"/>
        <item x="39"/>
        <item x="31"/>
        <item x="25"/>
        <item x="32"/>
        <item x="40"/>
        <item x="33"/>
        <item x="26"/>
        <item x="34"/>
        <item x="41"/>
        <item x="35"/>
        <item x="27"/>
        <item x="42"/>
        <item t="default"/>
      </items>
    </pivotField>
    <pivotField showAll="0"/>
    <pivotField numFmtId="9" showAll="0"/>
    <pivotField dataField="1" numFmtId="44" showAll="0"/>
    <pivotField dataField="1" numFmtId="44" showAll="0"/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-2"/>
  </rowFields>
  <rowItems count="2">
    <i>
      <x/>
    </i>
    <i i="1">
      <x v="1"/>
    </i>
  </rowItems>
  <colItems count="1">
    <i/>
  </colItems>
  <dataFields count="2">
    <dataField name="Budget " fld="8" baseField="0" baseItem="0"/>
    <dataField name="Actual " fld="9" baseField="0" baseItem="0"/>
  </dataFields>
  <formats count="1">
    <format dxfId="1">
      <pivotArea outline="0" collapsedLevelsAreSubtotals="1" fieldPosition="0"/>
    </format>
  </formats>
  <chartFormats count="1"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roject" xr10:uid="{5DED9C17-FF2E-4BC4-821A-9FF5FEFF0E43}" sourceName="Project">
  <pivotTables>
    <pivotTable tabId="6" name="Tabela dinâmica3"/>
  </pivotTables>
  <data>
    <tabular pivotCacheId="1577238977">
      <items count="6">
        <i x="0" s="1"/>
        <i x="1" s="1"/>
        <i x="2" s="1"/>
        <i x="3" s="1"/>
        <i x="4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anager" xr10:uid="{E6F962F7-5B34-455D-AE99-B7D808141D06}" sourceName="Manager">
  <pivotTables>
    <pivotTable tabId="6" name="Tabela dinâmica3"/>
  </pivotTables>
  <data>
    <tabular pivotCacheId="1577238977">
      <items count="4">
        <i x="3" s="1"/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ject" xr10:uid="{A6BA10A8-C760-42F7-91EF-801EDDEB9207}" cache="SegmentaçãodeDados_Project" caption="Project" columnCount="5" rowHeight="234950"/>
  <slicer name="Manager" xr10:uid="{1D6704C5-4187-4C1E-8067-19739D9CC989}" cache="SegmentaçãodeDados_Manager" caption="Manager" columnCount="3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F90DA-94ED-4049-A956-921E893C6202}" name="Tabela1" displayName="Tabela1" ref="A2:J49" totalsRowShown="0" headerRowDxfId="9">
  <autoFilter ref="A2:J49" xr:uid="{2A2F90DA-94ED-4049-A956-921E893C6202}"/>
  <tableColumns count="10">
    <tableColumn id="1" xr3:uid="{9EE9E7D8-BBAA-4708-86B2-E554B502D439}" name="Project"/>
    <tableColumn id="2" xr3:uid="{E5CBF032-D6D9-42E0-AF9A-25A41E1C3CF6}" name="Task"/>
    <tableColumn id="3" xr3:uid="{E84AF137-F1A6-4BB0-B320-47A9B8671471}" name="Manager"/>
    <tableColumn id="4" xr3:uid="{31AA3FDF-BB4B-4790-A3F6-2A4CF1846FD4}" name="Start Date" dataDxfId="8"/>
    <tableColumn id="5" xr3:uid="{6E1B3BB4-17DD-47C5-B3DA-89002D764370}" name="Duratino" dataDxfId="7"/>
    <tableColumn id="6" xr3:uid="{BAABBC10-EA65-42C9-A159-A8850DD2F4D5}" name="End Date" dataDxfId="6"/>
    <tableColumn id="7" xr3:uid="{29339ECE-FB6C-43C8-8D66-2382ADF47B34}" name="Days completed" dataDxfId="5"/>
    <tableColumn id="8" xr3:uid="{8CE35315-076A-49FA-8C15-55B422A02F6A}" name="Progress" dataDxfId="4" dataCellStyle="Porcentagem"/>
    <tableColumn id="9" xr3:uid="{D051BFDF-551F-49BB-B10A-CB01A6AA47B0}" name="Budget" dataDxfId="3" dataCellStyle="Moeda"/>
    <tableColumn id="10" xr3:uid="{08C3F9FE-948D-4AD8-BDA0-934E31FEE55E}" name="Actua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Verde-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8711-AFEC-472E-87D9-0B312D0B4F33}">
  <dimension ref="B1:W56"/>
  <sheetViews>
    <sheetView showGridLines="0" tabSelected="1" zoomScale="70" zoomScaleNormal="70" workbookViewId="0">
      <selection activeCell="A14" sqref="A14"/>
    </sheetView>
  </sheetViews>
  <sheetFormatPr defaultRowHeight="14.4" x14ac:dyDescent="0.3"/>
  <cols>
    <col min="1" max="1" width="3" customWidth="1"/>
    <col min="2" max="2" width="21.77734375" bestFit="1" customWidth="1"/>
    <col min="3" max="3" width="15" bestFit="1" customWidth="1"/>
    <col min="4" max="4" width="14.33203125" bestFit="1" customWidth="1"/>
    <col min="5" max="5" width="16.77734375" customWidth="1"/>
    <col min="6" max="6" width="15.5546875" customWidth="1"/>
    <col min="7" max="7" width="10.5546875" bestFit="1" customWidth="1"/>
    <col min="8" max="8" width="7.44140625" bestFit="1" customWidth="1"/>
    <col min="9" max="9" width="9" bestFit="1" customWidth="1"/>
    <col min="10" max="10" width="7" customWidth="1"/>
    <col min="11" max="11" width="10.77734375" customWidth="1"/>
    <col min="12" max="23" width="10.77734375" bestFit="1" customWidth="1"/>
  </cols>
  <sheetData>
    <row r="1" spans="2:23" s="11" customFormat="1" x14ac:dyDescent="0.3">
      <c r="B1" s="12"/>
    </row>
    <row r="2" spans="2:23" s="11" customFormat="1" ht="27" x14ac:dyDescent="0.55000000000000004">
      <c r="B2" s="13" t="s">
        <v>31</v>
      </c>
    </row>
    <row r="3" spans="2:23" s="11" customFormat="1" x14ac:dyDescent="0.3"/>
    <row r="4" spans="2:23" ht="17.399999999999999" customHeight="1" x14ac:dyDescent="0.3"/>
    <row r="5" spans="2:23" ht="28.8" customHeight="1" x14ac:dyDescent="0.3"/>
    <row r="6" spans="2:23" ht="17.399999999999999" customHeight="1" x14ac:dyDescent="0.3"/>
    <row r="7" spans="2:23" ht="17.399999999999999" customHeight="1" x14ac:dyDescent="0.3"/>
    <row r="8" spans="2:23" x14ac:dyDescent="0.3">
      <c r="B8" s="8" t="s">
        <v>11</v>
      </c>
      <c r="C8" s="8" t="s">
        <v>12</v>
      </c>
      <c r="D8" s="8" t="s">
        <v>13</v>
      </c>
      <c r="E8" s="8" t="s">
        <v>15</v>
      </c>
      <c r="F8" s="8" t="s">
        <v>30</v>
      </c>
      <c r="G8" s="8" t="s">
        <v>17</v>
      </c>
      <c r="H8" t="s">
        <v>36</v>
      </c>
      <c r="I8" t="s">
        <v>37</v>
      </c>
      <c r="J8" s="15">
        <f>Sheets!B20+Sheets!B23</f>
        <v>45148</v>
      </c>
      <c r="K8" s="15">
        <f>J8+1</f>
        <v>45149</v>
      </c>
      <c r="L8" s="15">
        <f t="shared" ref="L8:W8" si="0">K8+1</f>
        <v>45150</v>
      </c>
      <c r="M8" s="15">
        <f t="shared" si="0"/>
        <v>45151</v>
      </c>
      <c r="N8" s="15">
        <f t="shared" si="0"/>
        <v>45152</v>
      </c>
      <c r="O8" s="15">
        <f t="shared" si="0"/>
        <v>45153</v>
      </c>
      <c r="P8" s="15">
        <f t="shared" si="0"/>
        <v>45154</v>
      </c>
      <c r="Q8" s="15">
        <f t="shared" si="0"/>
        <v>45155</v>
      </c>
      <c r="R8" s="15">
        <f t="shared" si="0"/>
        <v>45156</v>
      </c>
      <c r="S8" s="15">
        <f t="shared" si="0"/>
        <v>45157</v>
      </c>
      <c r="T8" s="15">
        <f t="shared" si="0"/>
        <v>45158</v>
      </c>
      <c r="U8" s="15">
        <f t="shared" si="0"/>
        <v>45159</v>
      </c>
      <c r="V8" s="15">
        <f t="shared" si="0"/>
        <v>45160</v>
      </c>
      <c r="W8" s="15">
        <f t="shared" si="0"/>
        <v>45161</v>
      </c>
    </row>
    <row r="9" spans="2:23" x14ac:dyDescent="0.3">
      <c r="B9" t="s">
        <v>20</v>
      </c>
      <c r="C9" t="s">
        <v>0</v>
      </c>
      <c r="D9" t="s">
        <v>26</v>
      </c>
      <c r="E9" s="2">
        <v>45148</v>
      </c>
      <c r="F9" s="2">
        <v>45155</v>
      </c>
      <c r="G9" s="10">
        <v>1</v>
      </c>
      <c r="H9" s="16">
        <v>5660</v>
      </c>
      <c r="I9" s="16">
        <v>4528</v>
      </c>
    </row>
    <row r="10" spans="2:23" x14ac:dyDescent="0.3">
      <c r="C10" t="s">
        <v>1</v>
      </c>
      <c r="D10" t="s">
        <v>26</v>
      </c>
      <c r="E10" s="2">
        <v>45155</v>
      </c>
      <c r="F10" s="2">
        <v>45159</v>
      </c>
      <c r="G10" s="10">
        <v>1</v>
      </c>
      <c r="H10" s="16">
        <v>8687</v>
      </c>
      <c r="I10" s="16">
        <v>6949.6</v>
      </c>
    </row>
    <row r="11" spans="2:23" x14ac:dyDescent="0.3">
      <c r="C11" t="s">
        <v>2</v>
      </c>
      <c r="D11" t="s">
        <v>26</v>
      </c>
      <c r="E11" s="2">
        <v>45159</v>
      </c>
      <c r="F11" s="2">
        <v>45162</v>
      </c>
      <c r="G11" s="10">
        <v>0.8</v>
      </c>
      <c r="H11" s="16">
        <v>5701</v>
      </c>
      <c r="I11" s="16">
        <v>4560.8</v>
      </c>
    </row>
    <row r="12" spans="2:23" x14ac:dyDescent="0.3">
      <c r="C12" t="s">
        <v>3</v>
      </c>
      <c r="D12" t="s">
        <v>26</v>
      </c>
      <c r="E12" s="2">
        <v>45162</v>
      </c>
      <c r="F12" s="2">
        <v>45166</v>
      </c>
      <c r="G12" s="10">
        <v>0</v>
      </c>
      <c r="H12" s="16">
        <v>8839</v>
      </c>
      <c r="I12" s="16">
        <v>7071.2000000000007</v>
      </c>
    </row>
    <row r="13" spans="2:23" x14ac:dyDescent="0.3">
      <c r="C13" t="s">
        <v>4</v>
      </c>
      <c r="D13" t="s">
        <v>26</v>
      </c>
      <c r="E13" s="2">
        <v>45166</v>
      </c>
      <c r="F13" s="2">
        <v>45171</v>
      </c>
      <c r="G13" s="10">
        <v>0</v>
      </c>
      <c r="H13" s="16">
        <v>7649</v>
      </c>
      <c r="I13" s="16">
        <v>6119.2000000000007</v>
      </c>
    </row>
    <row r="14" spans="2:23" x14ac:dyDescent="0.3">
      <c r="C14" t="s">
        <v>5</v>
      </c>
      <c r="D14" t="s">
        <v>26</v>
      </c>
      <c r="E14" s="2">
        <v>45171</v>
      </c>
      <c r="F14" s="2">
        <v>45173</v>
      </c>
      <c r="G14" s="10">
        <v>0</v>
      </c>
      <c r="H14" s="16">
        <v>7341</v>
      </c>
      <c r="I14" s="16">
        <v>5872.8</v>
      </c>
    </row>
    <row r="15" spans="2:23" x14ac:dyDescent="0.3">
      <c r="C15" t="s">
        <v>6</v>
      </c>
      <c r="D15" t="s">
        <v>26</v>
      </c>
      <c r="E15" s="2">
        <v>45173</v>
      </c>
      <c r="F15" s="2">
        <v>45180</v>
      </c>
      <c r="G15" s="10">
        <v>0</v>
      </c>
      <c r="H15" s="16">
        <v>8473</v>
      </c>
      <c r="I15" s="16">
        <v>6778.4000000000005</v>
      </c>
    </row>
    <row r="16" spans="2:23" x14ac:dyDescent="0.3">
      <c r="B16" t="s">
        <v>21</v>
      </c>
      <c r="C16" t="s">
        <v>0</v>
      </c>
      <c r="D16" t="s">
        <v>27</v>
      </c>
      <c r="E16" s="2">
        <v>45153</v>
      </c>
      <c r="F16" s="2">
        <v>45156</v>
      </c>
      <c r="G16" s="10">
        <v>1</v>
      </c>
      <c r="H16" s="16">
        <v>5715</v>
      </c>
      <c r="I16" s="16">
        <v>4572</v>
      </c>
    </row>
    <row r="17" spans="2:9" x14ac:dyDescent="0.3">
      <c r="C17" t="s">
        <v>1</v>
      </c>
      <c r="D17" t="s">
        <v>27</v>
      </c>
      <c r="E17" s="2">
        <v>45156</v>
      </c>
      <c r="F17" s="2">
        <v>45162</v>
      </c>
      <c r="G17" s="10">
        <v>0.5</v>
      </c>
      <c r="H17" s="16">
        <v>9822</v>
      </c>
      <c r="I17" s="16">
        <v>7857.6</v>
      </c>
    </row>
    <row r="18" spans="2:9" x14ac:dyDescent="0.3">
      <c r="C18" t="s">
        <v>2</v>
      </c>
      <c r="D18" t="s">
        <v>27</v>
      </c>
      <c r="E18" s="2">
        <v>45162</v>
      </c>
      <c r="F18" s="2">
        <v>45164</v>
      </c>
      <c r="G18" s="10">
        <v>0</v>
      </c>
      <c r="H18" s="16">
        <v>6231</v>
      </c>
      <c r="I18" s="16">
        <v>4984.8</v>
      </c>
    </row>
    <row r="19" spans="2:9" x14ac:dyDescent="0.3">
      <c r="C19" t="s">
        <v>3</v>
      </c>
      <c r="D19" t="s">
        <v>27</v>
      </c>
      <c r="E19" s="2">
        <v>45164</v>
      </c>
      <c r="F19" s="2">
        <v>45169</v>
      </c>
      <c r="G19" s="10">
        <v>0</v>
      </c>
      <c r="H19" s="16">
        <v>6174</v>
      </c>
      <c r="I19" s="16">
        <v>4939.2000000000007</v>
      </c>
    </row>
    <row r="20" spans="2:9" x14ac:dyDescent="0.3">
      <c r="C20" t="s">
        <v>4</v>
      </c>
      <c r="D20" t="s">
        <v>27</v>
      </c>
      <c r="E20" s="2">
        <v>45169</v>
      </c>
      <c r="F20" s="2">
        <v>45176</v>
      </c>
      <c r="G20" s="10">
        <v>0</v>
      </c>
      <c r="H20" s="16">
        <v>3294</v>
      </c>
      <c r="I20" s="16">
        <v>2635.2000000000003</v>
      </c>
    </row>
    <row r="21" spans="2:9" x14ac:dyDescent="0.3">
      <c r="C21" t="s">
        <v>5</v>
      </c>
      <c r="D21" t="s">
        <v>27</v>
      </c>
      <c r="E21" s="2">
        <v>45176</v>
      </c>
      <c r="F21" s="2">
        <v>45178</v>
      </c>
      <c r="G21" s="10">
        <v>0</v>
      </c>
      <c r="H21" s="16">
        <v>1721</v>
      </c>
      <c r="I21" s="16">
        <v>1376.8000000000002</v>
      </c>
    </row>
    <row r="22" spans="2:9" x14ac:dyDescent="0.3">
      <c r="C22" t="s">
        <v>6</v>
      </c>
      <c r="D22" t="s">
        <v>27</v>
      </c>
      <c r="E22" s="2">
        <v>45178</v>
      </c>
      <c r="F22" s="2">
        <v>45181</v>
      </c>
      <c r="G22" s="10">
        <v>0</v>
      </c>
      <c r="H22" s="16">
        <v>1624</v>
      </c>
      <c r="I22" s="16">
        <v>1299.2</v>
      </c>
    </row>
    <row r="23" spans="2:9" x14ac:dyDescent="0.3">
      <c r="C23" t="s">
        <v>7</v>
      </c>
      <c r="D23" t="s">
        <v>27</v>
      </c>
      <c r="E23" s="2">
        <v>45181</v>
      </c>
      <c r="F23" s="2">
        <v>45184</v>
      </c>
      <c r="G23" s="10">
        <v>0</v>
      </c>
      <c r="H23" s="16">
        <v>3863</v>
      </c>
      <c r="I23" s="16">
        <v>3090.4</v>
      </c>
    </row>
    <row r="24" spans="2:9" x14ac:dyDescent="0.3">
      <c r="B24" t="s">
        <v>22</v>
      </c>
      <c r="C24" t="s">
        <v>0</v>
      </c>
      <c r="D24" t="s">
        <v>28</v>
      </c>
      <c r="E24" s="2">
        <v>45189</v>
      </c>
      <c r="F24" s="2">
        <v>45195</v>
      </c>
      <c r="G24" s="10">
        <v>1</v>
      </c>
      <c r="H24" s="16">
        <v>4174</v>
      </c>
      <c r="I24" s="16">
        <v>3339.2000000000003</v>
      </c>
    </row>
    <row r="25" spans="2:9" x14ac:dyDescent="0.3">
      <c r="C25" t="s">
        <v>1</v>
      </c>
      <c r="D25" t="s">
        <v>28</v>
      </c>
      <c r="E25" s="2">
        <v>45195</v>
      </c>
      <c r="F25" s="2">
        <v>45198</v>
      </c>
      <c r="G25" s="10">
        <v>1</v>
      </c>
      <c r="H25" s="16">
        <v>8197</v>
      </c>
      <c r="I25" s="16">
        <v>6557.6</v>
      </c>
    </row>
    <row r="26" spans="2:9" x14ac:dyDescent="0.3">
      <c r="C26" t="s">
        <v>2</v>
      </c>
      <c r="D26" t="s">
        <v>28</v>
      </c>
      <c r="E26" s="2">
        <v>45198</v>
      </c>
      <c r="F26" s="2">
        <v>45206</v>
      </c>
      <c r="G26" s="10">
        <v>0.6</v>
      </c>
      <c r="H26" s="16">
        <v>7654</v>
      </c>
      <c r="I26" s="16">
        <v>6123.2000000000007</v>
      </c>
    </row>
    <row r="27" spans="2:9" x14ac:dyDescent="0.3">
      <c r="C27" t="s">
        <v>3</v>
      </c>
      <c r="D27" t="s">
        <v>28</v>
      </c>
      <c r="E27" s="2">
        <v>45206</v>
      </c>
      <c r="F27" s="2">
        <v>45213</v>
      </c>
      <c r="G27" s="10">
        <v>0.4</v>
      </c>
      <c r="H27" s="16">
        <v>5541</v>
      </c>
      <c r="I27" s="16">
        <v>4432.8</v>
      </c>
    </row>
    <row r="28" spans="2:9" x14ac:dyDescent="0.3">
      <c r="C28" t="s">
        <v>4</v>
      </c>
      <c r="D28" t="s">
        <v>28</v>
      </c>
      <c r="E28" s="2">
        <v>45213</v>
      </c>
      <c r="F28" s="2">
        <v>45218</v>
      </c>
      <c r="G28" s="10">
        <v>0</v>
      </c>
      <c r="H28" s="16">
        <v>6503</v>
      </c>
      <c r="I28" s="16">
        <v>5202.4000000000005</v>
      </c>
    </row>
    <row r="29" spans="2:9" x14ac:dyDescent="0.3">
      <c r="C29" t="s">
        <v>5</v>
      </c>
      <c r="D29" t="s">
        <v>28</v>
      </c>
      <c r="E29" s="2">
        <v>45218</v>
      </c>
      <c r="F29" s="2">
        <v>45224</v>
      </c>
      <c r="G29" s="10">
        <v>0</v>
      </c>
      <c r="H29" s="16">
        <v>3110</v>
      </c>
      <c r="I29" s="16">
        <v>2488</v>
      </c>
    </row>
    <row r="30" spans="2:9" x14ac:dyDescent="0.3">
      <c r="B30" t="s">
        <v>23</v>
      </c>
      <c r="C30" t="s">
        <v>0</v>
      </c>
      <c r="D30" t="s">
        <v>29</v>
      </c>
      <c r="E30" s="2">
        <v>45209</v>
      </c>
      <c r="F30" s="2">
        <v>45212</v>
      </c>
      <c r="G30" s="10">
        <v>1</v>
      </c>
      <c r="H30" s="16">
        <v>1480</v>
      </c>
      <c r="I30" s="16">
        <v>1184</v>
      </c>
    </row>
    <row r="31" spans="2:9" x14ac:dyDescent="0.3">
      <c r="C31" t="s">
        <v>1</v>
      </c>
      <c r="D31" t="s">
        <v>29</v>
      </c>
      <c r="E31" s="2">
        <v>45212</v>
      </c>
      <c r="F31" s="2">
        <v>45219</v>
      </c>
      <c r="G31" s="10">
        <v>1</v>
      </c>
      <c r="H31" s="16">
        <v>4480</v>
      </c>
      <c r="I31" s="16">
        <v>3584</v>
      </c>
    </row>
    <row r="32" spans="2:9" x14ac:dyDescent="0.3">
      <c r="C32" t="s">
        <v>2</v>
      </c>
      <c r="D32" t="s">
        <v>29</v>
      </c>
      <c r="E32" s="2">
        <v>45219</v>
      </c>
      <c r="F32" s="2">
        <v>45226</v>
      </c>
      <c r="G32" s="10">
        <v>1</v>
      </c>
      <c r="H32" s="16">
        <v>7812</v>
      </c>
      <c r="I32" s="16">
        <v>6249.6</v>
      </c>
    </row>
    <row r="33" spans="2:9" x14ac:dyDescent="0.3">
      <c r="C33" t="s">
        <v>3</v>
      </c>
      <c r="D33" t="s">
        <v>29</v>
      </c>
      <c r="E33" s="2">
        <v>45226</v>
      </c>
      <c r="F33" s="2">
        <v>45230</v>
      </c>
      <c r="G33" s="10">
        <v>0.5</v>
      </c>
      <c r="H33" s="16">
        <v>1273</v>
      </c>
      <c r="I33" s="16">
        <v>1018.4000000000001</v>
      </c>
    </row>
    <row r="34" spans="2:9" x14ac:dyDescent="0.3">
      <c r="C34" t="s">
        <v>4</v>
      </c>
      <c r="D34" t="s">
        <v>29</v>
      </c>
      <c r="E34" s="2">
        <v>45230</v>
      </c>
      <c r="F34" s="2">
        <v>45238</v>
      </c>
      <c r="G34" s="10">
        <v>0</v>
      </c>
      <c r="H34" s="16">
        <v>1307</v>
      </c>
      <c r="I34" s="16">
        <v>1045.6000000000001</v>
      </c>
    </row>
    <row r="35" spans="2:9" x14ac:dyDescent="0.3">
      <c r="C35" t="s">
        <v>5</v>
      </c>
      <c r="D35" t="s">
        <v>29</v>
      </c>
      <c r="E35" s="2">
        <v>45238</v>
      </c>
      <c r="F35" s="2">
        <v>45242</v>
      </c>
      <c r="G35" s="10">
        <v>0</v>
      </c>
      <c r="H35" s="16">
        <v>2299</v>
      </c>
      <c r="I35" s="16">
        <v>1839.2</v>
      </c>
    </row>
    <row r="36" spans="2:9" x14ac:dyDescent="0.3">
      <c r="C36" t="s">
        <v>6</v>
      </c>
      <c r="D36" t="s">
        <v>29</v>
      </c>
      <c r="E36" s="2">
        <v>45242</v>
      </c>
      <c r="F36" s="2">
        <v>45250</v>
      </c>
      <c r="G36" s="10">
        <v>0</v>
      </c>
      <c r="H36" s="16">
        <v>9334</v>
      </c>
      <c r="I36" s="16">
        <v>7467.2000000000007</v>
      </c>
    </row>
    <row r="37" spans="2:9" x14ac:dyDescent="0.3">
      <c r="C37" t="s">
        <v>7</v>
      </c>
      <c r="D37" t="s">
        <v>29</v>
      </c>
      <c r="E37" s="2">
        <v>45250</v>
      </c>
      <c r="F37" s="2">
        <v>45257</v>
      </c>
      <c r="G37" s="10">
        <v>0</v>
      </c>
      <c r="H37" s="16">
        <v>3528</v>
      </c>
      <c r="I37" s="16">
        <v>2822.4</v>
      </c>
    </row>
    <row r="38" spans="2:9" x14ac:dyDescent="0.3">
      <c r="B38" t="s">
        <v>24</v>
      </c>
      <c r="C38" t="s">
        <v>0</v>
      </c>
      <c r="D38" t="s">
        <v>27</v>
      </c>
      <c r="E38" s="2">
        <v>45214</v>
      </c>
      <c r="F38" s="2">
        <v>45220</v>
      </c>
      <c r="G38" s="10">
        <v>1</v>
      </c>
      <c r="H38" s="16">
        <v>4627</v>
      </c>
      <c r="I38" s="16">
        <v>3701.6000000000004</v>
      </c>
    </row>
    <row r="39" spans="2:9" x14ac:dyDescent="0.3">
      <c r="C39" t="s">
        <v>1</v>
      </c>
      <c r="D39" t="s">
        <v>27</v>
      </c>
      <c r="E39" s="2">
        <v>45220</v>
      </c>
      <c r="F39" s="2">
        <v>45228</v>
      </c>
      <c r="G39" s="10">
        <v>0.5</v>
      </c>
      <c r="H39" s="16">
        <v>3100</v>
      </c>
      <c r="I39" s="16">
        <v>2480</v>
      </c>
    </row>
    <row r="40" spans="2:9" x14ac:dyDescent="0.3">
      <c r="C40" t="s">
        <v>2</v>
      </c>
      <c r="D40" t="s">
        <v>27</v>
      </c>
      <c r="E40" s="2">
        <v>45228</v>
      </c>
      <c r="F40" s="2">
        <v>45230</v>
      </c>
      <c r="G40" s="10">
        <v>0.6</v>
      </c>
      <c r="H40" s="16">
        <v>4401</v>
      </c>
      <c r="I40" s="16">
        <v>3520.8</v>
      </c>
    </row>
    <row r="41" spans="2:9" x14ac:dyDescent="0.3">
      <c r="C41" t="s">
        <v>3</v>
      </c>
      <c r="D41" t="s">
        <v>27</v>
      </c>
      <c r="E41" s="2">
        <v>45230</v>
      </c>
      <c r="F41" s="2">
        <v>45237</v>
      </c>
      <c r="G41" s="10">
        <v>0.5</v>
      </c>
      <c r="H41" s="16">
        <v>5258</v>
      </c>
      <c r="I41" s="16">
        <v>4206.4000000000005</v>
      </c>
    </row>
    <row r="42" spans="2:9" x14ac:dyDescent="0.3">
      <c r="C42" t="s">
        <v>4</v>
      </c>
      <c r="D42" t="s">
        <v>27</v>
      </c>
      <c r="E42" s="2">
        <v>45237</v>
      </c>
      <c r="F42" s="2">
        <v>45241</v>
      </c>
      <c r="G42" s="10">
        <v>0</v>
      </c>
      <c r="H42" s="16">
        <v>7181</v>
      </c>
      <c r="I42" s="16">
        <v>5744.8</v>
      </c>
    </row>
    <row r="43" spans="2:9" x14ac:dyDescent="0.3">
      <c r="C43" t="s">
        <v>5</v>
      </c>
      <c r="D43" t="s">
        <v>27</v>
      </c>
      <c r="E43" s="2">
        <v>45241</v>
      </c>
      <c r="F43" s="2">
        <v>45244</v>
      </c>
      <c r="G43" s="10">
        <v>0</v>
      </c>
      <c r="H43" s="16">
        <v>7143</v>
      </c>
      <c r="I43" s="16">
        <v>5714.4000000000005</v>
      </c>
    </row>
    <row r="44" spans="2:9" x14ac:dyDescent="0.3">
      <c r="C44" t="s">
        <v>6</v>
      </c>
      <c r="D44" t="s">
        <v>27</v>
      </c>
      <c r="E44" s="2">
        <v>45244</v>
      </c>
      <c r="F44" s="2">
        <v>45249</v>
      </c>
      <c r="G44" s="10">
        <v>0.2</v>
      </c>
      <c r="H44" s="16">
        <v>8474</v>
      </c>
      <c r="I44" s="16">
        <v>6779.2000000000007</v>
      </c>
    </row>
    <row r="45" spans="2:9" x14ac:dyDescent="0.3">
      <c r="C45" t="s">
        <v>7</v>
      </c>
      <c r="D45" t="s">
        <v>27</v>
      </c>
      <c r="E45" s="2">
        <v>45249</v>
      </c>
      <c r="F45" s="2">
        <v>45252</v>
      </c>
      <c r="G45" s="10">
        <v>0</v>
      </c>
      <c r="H45" s="16">
        <v>1852</v>
      </c>
      <c r="I45" s="16">
        <v>1481.6000000000001</v>
      </c>
    </row>
    <row r="46" spans="2:9" x14ac:dyDescent="0.3">
      <c r="C46" t="s">
        <v>8</v>
      </c>
      <c r="D46" t="s">
        <v>27</v>
      </c>
      <c r="E46" s="2">
        <v>45252</v>
      </c>
      <c r="F46" s="2">
        <v>45256</v>
      </c>
      <c r="G46" s="10">
        <v>0</v>
      </c>
      <c r="H46" s="16">
        <v>7144</v>
      </c>
      <c r="I46" s="16">
        <v>5715.2000000000007</v>
      </c>
    </row>
    <row r="47" spans="2:9" x14ac:dyDescent="0.3">
      <c r="B47" t="s">
        <v>25</v>
      </c>
      <c r="C47" t="s">
        <v>0</v>
      </c>
      <c r="D47" t="s">
        <v>26</v>
      </c>
      <c r="E47" s="2">
        <v>45219</v>
      </c>
      <c r="F47" s="2">
        <v>45225</v>
      </c>
      <c r="G47" s="10">
        <v>0.5</v>
      </c>
      <c r="H47" s="16">
        <v>5009</v>
      </c>
      <c r="I47" s="16">
        <v>4007.2000000000003</v>
      </c>
    </row>
    <row r="48" spans="2:9" x14ac:dyDescent="0.3">
      <c r="C48" t="s">
        <v>1</v>
      </c>
      <c r="D48" t="s">
        <v>26</v>
      </c>
      <c r="E48" s="2">
        <v>45225</v>
      </c>
      <c r="F48" s="2">
        <v>45227</v>
      </c>
      <c r="G48" s="10">
        <v>0.5</v>
      </c>
      <c r="H48" s="16">
        <v>1824</v>
      </c>
      <c r="I48" s="16">
        <v>1459.2</v>
      </c>
    </row>
    <row r="49" spans="2:9" x14ac:dyDescent="0.3">
      <c r="C49" t="s">
        <v>2</v>
      </c>
      <c r="D49" t="s">
        <v>26</v>
      </c>
      <c r="E49" s="2">
        <v>45227</v>
      </c>
      <c r="F49" s="2">
        <v>45230</v>
      </c>
      <c r="G49" s="10">
        <v>0.1</v>
      </c>
      <c r="H49" s="16">
        <v>10000</v>
      </c>
      <c r="I49" s="16">
        <v>8000</v>
      </c>
    </row>
    <row r="50" spans="2:9" x14ac:dyDescent="0.3">
      <c r="C50" t="s">
        <v>3</v>
      </c>
      <c r="D50" t="s">
        <v>26</v>
      </c>
      <c r="E50" s="2">
        <v>45230</v>
      </c>
      <c r="F50" s="2">
        <v>45232</v>
      </c>
      <c r="G50" s="10">
        <v>0.1</v>
      </c>
      <c r="H50" s="16">
        <v>4727</v>
      </c>
      <c r="I50" s="16">
        <v>3781.6000000000004</v>
      </c>
    </row>
    <row r="51" spans="2:9" x14ac:dyDescent="0.3">
      <c r="C51" t="s">
        <v>4</v>
      </c>
      <c r="D51" t="s">
        <v>26</v>
      </c>
      <c r="E51" s="2">
        <v>45232</v>
      </c>
      <c r="F51" s="2">
        <v>45240</v>
      </c>
      <c r="G51" s="10">
        <v>0.1</v>
      </c>
      <c r="H51" s="16">
        <v>6051</v>
      </c>
      <c r="I51" s="16">
        <v>4840.8</v>
      </c>
    </row>
    <row r="52" spans="2:9" x14ac:dyDescent="0.3">
      <c r="C52" t="s">
        <v>5</v>
      </c>
      <c r="D52" t="s">
        <v>26</v>
      </c>
      <c r="E52" s="2">
        <v>45240</v>
      </c>
      <c r="F52" s="2">
        <v>45244</v>
      </c>
      <c r="G52" s="10">
        <v>0</v>
      </c>
      <c r="H52" s="16">
        <v>5039</v>
      </c>
      <c r="I52" s="16">
        <v>4031.2000000000003</v>
      </c>
    </row>
    <row r="53" spans="2:9" x14ac:dyDescent="0.3">
      <c r="C53" t="s">
        <v>6</v>
      </c>
      <c r="D53" t="s">
        <v>26</v>
      </c>
      <c r="E53" s="2">
        <v>45244</v>
      </c>
      <c r="F53" s="2">
        <v>45247</v>
      </c>
      <c r="G53" s="10">
        <v>0</v>
      </c>
      <c r="H53" s="16">
        <v>3035</v>
      </c>
      <c r="I53" s="16">
        <v>2428</v>
      </c>
    </row>
    <row r="54" spans="2:9" x14ac:dyDescent="0.3">
      <c r="C54" t="s">
        <v>7</v>
      </c>
      <c r="D54" t="s">
        <v>26</v>
      </c>
      <c r="E54" s="2">
        <v>45247</v>
      </c>
      <c r="F54" s="2">
        <v>45255</v>
      </c>
      <c r="G54" s="10">
        <v>0</v>
      </c>
      <c r="H54" s="16">
        <v>7390</v>
      </c>
      <c r="I54" s="16">
        <v>5912</v>
      </c>
    </row>
    <row r="55" spans="2:9" x14ac:dyDescent="0.3">
      <c r="C55" t="s">
        <v>8</v>
      </c>
      <c r="D55" t="s">
        <v>26</v>
      </c>
      <c r="E55" s="2">
        <v>45255</v>
      </c>
      <c r="F55" s="2">
        <v>45261</v>
      </c>
      <c r="G55" s="10">
        <v>0</v>
      </c>
      <c r="H55" s="16">
        <v>4927</v>
      </c>
      <c r="I55" s="16">
        <v>3941.6000000000004</v>
      </c>
    </row>
    <row r="56" spans="2:9" x14ac:dyDescent="0.3">
      <c r="B56" t="s">
        <v>9</v>
      </c>
      <c r="H56" s="16">
        <v>254668</v>
      </c>
      <c r="I56" s="16">
        <v>203734.40000000002</v>
      </c>
    </row>
  </sheetData>
  <conditionalFormatting sqref="G9:G55">
    <cfRule type="dataBar" priority="1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{4153B532-409B-4491-BD27-42B3F1AC2DCD}</x14:id>
        </ext>
      </extLst>
    </cfRule>
  </conditionalFormatting>
  <conditionalFormatting sqref="J9:W56">
    <cfRule type="expression" dxfId="0" priority="3">
      <formula>AND(I$8&gt;=$E9,I$8&lt;=$F9)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Scroll Bar 1">
              <controlPr defaultSize="0" autoPict="0">
                <anchor moveWithCells="1">
                  <from>
                    <xdr:col>5</xdr:col>
                    <xdr:colOff>320040</xdr:colOff>
                    <xdr:row>1</xdr:row>
                    <xdr:rowOff>83820</xdr:rowOff>
                  </from>
                  <to>
                    <xdr:col>8</xdr:col>
                    <xdr:colOff>548640</xdr:colOff>
                    <xdr:row>2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53B532-409B-4491-BD27-42B3F1AC2D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G9:G55</xm:sqref>
        </x14:conditionalFormatting>
      </x14:conditionalFormattings>
    </ex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8F35-4F0B-47C6-8964-5B88560B3439}">
  <dimension ref="A2:J50"/>
  <sheetViews>
    <sheetView zoomScaleNormal="100" workbookViewId="0">
      <selection activeCell="A2" sqref="A2"/>
    </sheetView>
  </sheetViews>
  <sheetFormatPr defaultRowHeight="14.4" x14ac:dyDescent="0.3"/>
  <cols>
    <col min="1" max="2" width="12.6640625" customWidth="1"/>
    <col min="3" max="3" width="15.33203125" customWidth="1"/>
    <col min="4" max="4" width="12.6640625" customWidth="1"/>
    <col min="5" max="5" width="12.6640625" style="4" customWidth="1"/>
    <col min="6" max="6" width="12.6640625" customWidth="1"/>
    <col min="7" max="7" width="18.109375" customWidth="1"/>
    <col min="8" max="8" width="12.6640625" customWidth="1"/>
    <col min="9" max="9" width="17.6640625" customWidth="1"/>
    <col min="10" max="10" width="12.6640625" customWidth="1"/>
  </cols>
  <sheetData>
    <row r="2" spans="1:10" x14ac:dyDescent="0.3">
      <c r="A2" s="1" t="s">
        <v>11</v>
      </c>
      <c r="B2" s="1" t="s">
        <v>12</v>
      </c>
      <c r="C2" s="1" t="s">
        <v>13</v>
      </c>
      <c r="D2" s="1" t="s">
        <v>15</v>
      </c>
      <c r="E2" s="3" t="s">
        <v>14</v>
      </c>
      <c r="F2" s="1" t="s">
        <v>30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3">
      <c r="A3" t="s">
        <v>20</v>
      </c>
      <c r="B3" t="s">
        <v>0</v>
      </c>
      <c r="C3" t="s">
        <v>26</v>
      </c>
      <c r="D3" s="2">
        <v>45148</v>
      </c>
      <c r="E3" s="4">
        <v>7</v>
      </c>
      <c r="F3" s="2">
        <v>45155</v>
      </c>
      <c r="G3" s="4">
        <v>1</v>
      </c>
      <c r="H3" s="5">
        <v>1</v>
      </c>
      <c r="I3" s="6">
        <v>5660</v>
      </c>
      <c r="J3" s="7">
        <v>4528</v>
      </c>
    </row>
    <row r="4" spans="1:10" x14ac:dyDescent="0.3">
      <c r="A4" t="s">
        <v>20</v>
      </c>
      <c r="B4" t="s">
        <v>1</v>
      </c>
      <c r="C4" t="s">
        <v>26</v>
      </c>
      <c r="D4" s="2">
        <v>45155</v>
      </c>
      <c r="E4" s="4">
        <v>4</v>
      </c>
      <c r="F4" s="2">
        <v>45159</v>
      </c>
      <c r="G4" s="4">
        <v>1</v>
      </c>
      <c r="H4" s="5">
        <v>1</v>
      </c>
      <c r="I4" s="6">
        <v>8687</v>
      </c>
      <c r="J4" s="7">
        <v>6949.6</v>
      </c>
    </row>
    <row r="5" spans="1:10" x14ac:dyDescent="0.3">
      <c r="A5" t="s">
        <v>20</v>
      </c>
      <c r="B5" t="s">
        <v>2</v>
      </c>
      <c r="C5" t="s">
        <v>26</v>
      </c>
      <c r="D5" s="2">
        <v>45159</v>
      </c>
      <c r="E5" s="4">
        <v>3</v>
      </c>
      <c r="F5" s="2">
        <v>45162</v>
      </c>
      <c r="G5" s="4">
        <v>1</v>
      </c>
      <c r="H5" s="5">
        <v>0.8</v>
      </c>
      <c r="I5" s="6">
        <v>5701</v>
      </c>
      <c r="J5" s="7">
        <v>4560.8</v>
      </c>
    </row>
    <row r="6" spans="1:10" x14ac:dyDescent="0.3">
      <c r="A6" t="s">
        <v>20</v>
      </c>
      <c r="B6" t="s">
        <v>3</v>
      </c>
      <c r="C6" t="s">
        <v>26</v>
      </c>
      <c r="D6" s="2">
        <v>45162</v>
      </c>
      <c r="E6" s="4">
        <v>4</v>
      </c>
      <c r="F6" s="2">
        <v>45166</v>
      </c>
      <c r="G6" s="4">
        <v>1</v>
      </c>
      <c r="H6" s="5">
        <v>0</v>
      </c>
      <c r="I6" s="6">
        <v>8839</v>
      </c>
      <c r="J6" s="7">
        <v>7071.2000000000007</v>
      </c>
    </row>
    <row r="7" spans="1:10" x14ac:dyDescent="0.3">
      <c r="A7" t="s">
        <v>20</v>
      </c>
      <c r="B7" t="s">
        <v>4</v>
      </c>
      <c r="C7" t="s">
        <v>26</v>
      </c>
      <c r="D7" s="2">
        <v>45166</v>
      </c>
      <c r="E7" s="4">
        <v>5</v>
      </c>
      <c r="F7" s="2">
        <v>45171</v>
      </c>
      <c r="G7" s="4">
        <v>1</v>
      </c>
      <c r="H7" s="5">
        <v>0</v>
      </c>
      <c r="I7" s="6">
        <v>7649</v>
      </c>
      <c r="J7" s="7">
        <v>6119.2000000000007</v>
      </c>
    </row>
    <row r="8" spans="1:10" x14ac:dyDescent="0.3">
      <c r="A8" t="s">
        <v>20</v>
      </c>
      <c r="B8" t="s">
        <v>5</v>
      </c>
      <c r="C8" t="s">
        <v>26</v>
      </c>
      <c r="D8" s="2">
        <v>45171</v>
      </c>
      <c r="E8" s="4">
        <v>2</v>
      </c>
      <c r="F8" s="2">
        <v>45173</v>
      </c>
      <c r="G8" s="4">
        <v>1</v>
      </c>
      <c r="H8" s="5">
        <v>0</v>
      </c>
      <c r="I8" s="6">
        <v>7341</v>
      </c>
      <c r="J8" s="7">
        <v>5872.8</v>
      </c>
    </row>
    <row r="9" spans="1:10" x14ac:dyDescent="0.3">
      <c r="A9" t="s">
        <v>20</v>
      </c>
      <c r="B9" t="s">
        <v>6</v>
      </c>
      <c r="C9" t="s">
        <v>26</v>
      </c>
      <c r="D9" s="2">
        <v>45173</v>
      </c>
      <c r="E9" s="4">
        <v>7</v>
      </c>
      <c r="F9" s="2">
        <v>45180</v>
      </c>
      <c r="G9" s="4">
        <v>1</v>
      </c>
      <c r="H9" s="5">
        <v>0</v>
      </c>
      <c r="I9" s="6">
        <v>8473</v>
      </c>
      <c r="J9" s="7">
        <v>6778.4000000000005</v>
      </c>
    </row>
    <row r="10" spans="1:10" x14ac:dyDescent="0.3">
      <c r="A10" t="s">
        <v>21</v>
      </c>
      <c r="B10" t="s">
        <v>0</v>
      </c>
      <c r="C10" t="s">
        <v>27</v>
      </c>
      <c r="D10" s="2">
        <v>45153</v>
      </c>
      <c r="E10" s="4">
        <v>3</v>
      </c>
      <c r="F10" s="2">
        <v>45156</v>
      </c>
      <c r="G10" s="4">
        <v>1</v>
      </c>
      <c r="H10" s="5">
        <v>1</v>
      </c>
      <c r="I10" s="6">
        <v>5715</v>
      </c>
      <c r="J10" s="7">
        <v>4572</v>
      </c>
    </row>
    <row r="11" spans="1:10" x14ac:dyDescent="0.3">
      <c r="A11" t="s">
        <v>21</v>
      </c>
      <c r="B11" t="s">
        <v>1</v>
      </c>
      <c r="C11" t="s">
        <v>27</v>
      </c>
      <c r="D11" s="2">
        <v>45156</v>
      </c>
      <c r="E11" s="4">
        <v>6</v>
      </c>
      <c r="F11" s="2">
        <v>45162</v>
      </c>
      <c r="G11" s="4">
        <v>1</v>
      </c>
      <c r="H11" s="5">
        <v>0.5</v>
      </c>
      <c r="I11" s="6">
        <v>9822</v>
      </c>
      <c r="J11" s="7">
        <v>7857.6</v>
      </c>
    </row>
    <row r="12" spans="1:10" x14ac:dyDescent="0.3">
      <c r="A12" t="s">
        <v>21</v>
      </c>
      <c r="B12" t="s">
        <v>2</v>
      </c>
      <c r="C12" t="s">
        <v>27</v>
      </c>
      <c r="D12" s="2">
        <v>45162</v>
      </c>
      <c r="E12" s="4">
        <v>2</v>
      </c>
      <c r="F12" s="2">
        <v>45164</v>
      </c>
      <c r="G12" s="4">
        <v>1</v>
      </c>
      <c r="H12" s="5">
        <v>0</v>
      </c>
      <c r="I12" s="6">
        <v>6231</v>
      </c>
      <c r="J12" s="7">
        <v>4984.8</v>
      </c>
    </row>
    <row r="13" spans="1:10" x14ac:dyDescent="0.3">
      <c r="A13" t="s">
        <v>21</v>
      </c>
      <c r="B13" t="s">
        <v>3</v>
      </c>
      <c r="C13" t="s">
        <v>27</v>
      </c>
      <c r="D13" s="2">
        <v>45164</v>
      </c>
      <c r="E13" s="4">
        <v>5</v>
      </c>
      <c r="F13" s="2">
        <v>45169</v>
      </c>
      <c r="G13" s="4">
        <v>1</v>
      </c>
      <c r="H13" s="5">
        <v>0</v>
      </c>
      <c r="I13" s="6">
        <v>6174</v>
      </c>
      <c r="J13" s="7">
        <v>4939.2000000000007</v>
      </c>
    </row>
    <row r="14" spans="1:10" x14ac:dyDescent="0.3">
      <c r="A14" t="s">
        <v>21</v>
      </c>
      <c r="B14" t="s">
        <v>4</v>
      </c>
      <c r="C14" t="s">
        <v>27</v>
      </c>
      <c r="D14" s="2">
        <v>45169</v>
      </c>
      <c r="E14" s="4">
        <v>7</v>
      </c>
      <c r="F14" s="2">
        <v>45176</v>
      </c>
      <c r="G14" s="4">
        <v>1</v>
      </c>
      <c r="H14" s="5">
        <v>0</v>
      </c>
      <c r="I14" s="6">
        <v>3294</v>
      </c>
      <c r="J14" s="7">
        <v>2635.2000000000003</v>
      </c>
    </row>
    <row r="15" spans="1:10" x14ac:dyDescent="0.3">
      <c r="A15" t="s">
        <v>21</v>
      </c>
      <c r="B15" t="s">
        <v>5</v>
      </c>
      <c r="C15" t="s">
        <v>27</v>
      </c>
      <c r="D15" s="2">
        <v>45176</v>
      </c>
      <c r="E15" s="4">
        <v>2</v>
      </c>
      <c r="F15" s="2">
        <v>45178</v>
      </c>
      <c r="G15" s="4">
        <v>1</v>
      </c>
      <c r="H15" s="5">
        <v>0</v>
      </c>
      <c r="I15" s="6">
        <v>1721</v>
      </c>
      <c r="J15" s="7">
        <v>1376.8000000000002</v>
      </c>
    </row>
    <row r="16" spans="1:10" x14ac:dyDescent="0.3">
      <c r="A16" t="s">
        <v>21</v>
      </c>
      <c r="B16" t="s">
        <v>6</v>
      </c>
      <c r="C16" t="s">
        <v>27</v>
      </c>
      <c r="D16" s="2">
        <v>45178</v>
      </c>
      <c r="E16" s="4">
        <v>3</v>
      </c>
      <c r="F16" s="2">
        <v>45181</v>
      </c>
      <c r="G16" s="4">
        <v>1</v>
      </c>
      <c r="H16" s="5">
        <v>0</v>
      </c>
      <c r="I16" s="6">
        <v>1624</v>
      </c>
      <c r="J16" s="7">
        <v>1299.2</v>
      </c>
    </row>
    <row r="17" spans="1:10" x14ac:dyDescent="0.3">
      <c r="A17" t="s">
        <v>21</v>
      </c>
      <c r="B17" t="s">
        <v>7</v>
      </c>
      <c r="C17" t="s">
        <v>27</v>
      </c>
      <c r="D17" s="2">
        <v>45181</v>
      </c>
      <c r="E17" s="4">
        <v>3</v>
      </c>
      <c r="F17" s="2">
        <v>45184</v>
      </c>
      <c r="G17" s="4">
        <v>1</v>
      </c>
      <c r="H17" s="5">
        <v>0</v>
      </c>
      <c r="I17" s="6">
        <v>3863</v>
      </c>
      <c r="J17" s="7">
        <v>3090.4</v>
      </c>
    </row>
    <row r="18" spans="1:10" x14ac:dyDescent="0.3">
      <c r="A18" t="s">
        <v>22</v>
      </c>
      <c r="B18" t="s">
        <v>0</v>
      </c>
      <c r="C18" t="s">
        <v>28</v>
      </c>
      <c r="D18" s="2">
        <v>45189</v>
      </c>
      <c r="E18" s="4">
        <v>6</v>
      </c>
      <c r="F18" s="2">
        <v>45195</v>
      </c>
      <c r="G18" s="4">
        <v>1</v>
      </c>
      <c r="H18" s="5">
        <v>1</v>
      </c>
      <c r="I18" s="6">
        <v>4174</v>
      </c>
      <c r="J18" s="7">
        <v>3339.2000000000003</v>
      </c>
    </row>
    <row r="19" spans="1:10" x14ac:dyDescent="0.3">
      <c r="A19" t="s">
        <v>22</v>
      </c>
      <c r="B19" t="s">
        <v>1</v>
      </c>
      <c r="C19" t="s">
        <v>28</v>
      </c>
      <c r="D19" s="2">
        <v>45195</v>
      </c>
      <c r="E19" s="4">
        <v>3</v>
      </c>
      <c r="F19" s="2">
        <v>45198</v>
      </c>
      <c r="G19" s="4">
        <v>1</v>
      </c>
      <c r="H19" s="5">
        <v>1</v>
      </c>
      <c r="I19" s="6">
        <v>8197</v>
      </c>
      <c r="J19" s="7">
        <v>6557.6</v>
      </c>
    </row>
    <row r="20" spans="1:10" x14ac:dyDescent="0.3">
      <c r="A20" t="s">
        <v>22</v>
      </c>
      <c r="B20" t="s">
        <v>2</v>
      </c>
      <c r="C20" t="s">
        <v>28</v>
      </c>
      <c r="D20" s="2">
        <v>45198</v>
      </c>
      <c r="E20" s="4">
        <v>8</v>
      </c>
      <c r="F20" s="2">
        <v>45206</v>
      </c>
      <c r="G20" s="4">
        <v>1</v>
      </c>
      <c r="H20" s="5">
        <v>0.6</v>
      </c>
      <c r="I20" s="6">
        <v>7654</v>
      </c>
      <c r="J20" s="7">
        <v>6123.2000000000007</v>
      </c>
    </row>
    <row r="21" spans="1:10" x14ac:dyDescent="0.3">
      <c r="A21" t="s">
        <v>22</v>
      </c>
      <c r="B21" t="s">
        <v>3</v>
      </c>
      <c r="C21" t="s">
        <v>28</v>
      </c>
      <c r="D21" s="2">
        <v>45206</v>
      </c>
      <c r="E21" s="4">
        <v>7</v>
      </c>
      <c r="F21" s="2">
        <v>45213</v>
      </c>
      <c r="G21" s="4">
        <v>1</v>
      </c>
      <c r="H21" s="5">
        <v>0.4</v>
      </c>
      <c r="I21" s="6">
        <v>5541</v>
      </c>
      <c r="J21" s="7">
        <v>4432.8</v>
      </c>
    </row>
    <row r="22" spans="1:10" x14ac:dyDescent="0.3">
      <c r="A22" t="s">
        <v>22</v>
      </c>
      <c r="B22" t="s">
        <v>4</v>
      </c>
      <c r="C22" t="s">
        <v>28</v>
      </c>
      <c r="D22" s="2">
        <v>45213</v>
      </c>
      <c r="E22" s="4">
        <v>5</v>
      </c>
      <c r="F22" s="2">
        <v>45218</v>
      </c>
      <c r="G22" s="4">
        <v>1</v>
      </c>
      <c r="H22" s="5">
        <v>0</v>
      </c>
      <c r="I22" s="6">
        <v>6503</v>
      </c>
      <c r="J22" s="7">
        <v>5202.4000000000005</v>
      </c>
    </row>
    <row r="23" spans="1:10" x14ac:dyDescent="0.3">
      <c r="A23" t="s">
        <v>22</v>
      </c>
      <c r="B23" t="s">
        <v>5</v>
      </c>
      <c r="C23" t="s">
        <v>28</v>
      </c>
      <c r="D23" s="2">
        <v>45218</v>
      </c>
      <c r="E23" s="4">
        <v>6</v>
      </c>
      <c r="F23" s="2">
        <v>45224</v>
      </c>
      <c r="G23" s="4">
        <v>1</v>
      </c>
      <c r="H23" s="5">
        <v>0</v>
      </c>
      <c r="I23" s="6">
        <v>3110</v>
      </c>
      <c r="J23" s="7">
        <v>2488</v>
      </c>
    </row>
    <row r="24" spans="1:10" x14ac:dyDescent="0.3">
      <c r="A24" t="s">
        <v>23</v>
      </c>
      <c r="B24" t="s">
        <v>0</v>
      </c>
      <c r="C24" t="s">
        <v>29</v>
      </c>
      <c r="D24" s="2">
        <v>45209</v>
      </c>
      <c r="E24" s="4">
        <v>3</v>
      </c>
      <c r="F24" s="2">
        <v>45212</v>
      </c>
      <c r="G24" s="4">
        <v>1</v>
      </c>
      <c r="H24" s="5">
        <v>1</v>
      </c>
      <c r="I24" s="6">
        <v>1480</v>
      </c>
      <c r="J24" s="7">
        <v>1184</v>
      </c>
    </row>
    <row r="25" spans="1:10" x14ac:dyDescent="0.3">
      <c r="A25" t="s">
        <v>23</v>
      </c>
      <c r="B25" t="s">
        <v>1</v>
      </c>
      <c r="C25" t="s">
        <v>29</v>
      </c>
      <c r="D25" s="2">
        <v>45212</v>
      </c>
      <c r="E25" s="4">
        <v>7</v>
      </c>
      <c r="F25" s="2">
        <v>45219</v>
      </c>
      <c r="G25" s="4">
        <v>1</v>
      </c>
      <c r="H25" s="5">
        <v>1</v>
      </c>
      <c r="I25" s="6">
        <v>4480</v>
      </c>
      <c r="J25" s="7">
        <v>3584</v>
      </c>
    </row>
    <row r="26" spans="1:10" x14ac:dyDescent="0.3">
      <c r="A26" t="s">
        <v>23</v>
      </c>
      <c r="B26" t="s">
        <v>2</v>
      </c>
      <c r="C26" t="s">
        <v>29</v>
      </c>
      <c r="D26" s="2">
        <v>45219</v>
      </c>
      <c r="E26" s="4">
        <v>7</v>
      </c>
      <c r="F26" s="2">
        <v>45226</v>
      </c>
      <c r="G26" s="4">
        <v>1</v>
      </c>
      <c r="H26" s="5">
        <v>1</v>
      </c>
      <c r="I26" s="6">
        <v>7812</v>
      </c>
      <c r="J26" s="7">
        <v>6249.6</v>
      </c>
    </row>
    <row r="27" spans="1:10" x14ac:dyDescent="0.3">
      <c r="A27" t="s">
        <v>23</v>
      </c>
      <c r="B27" t="s">
        <v>3</v>
      </c>
      <c r="C27" t="s">
        <v>29</v>
      </c>
      <c r="D27" s="2">
        <v>45226</v>
      </c>
      <c r="E27" s="4">
        <v>4</v>
      </c>
      <c r="F27" s="2">
        <v>45230</v>
      </c>
      <c r="G27" s="4">
        <v>1</v>
      </c>
      <c r="H27" s="5">
        <v>0.5</v>
      </c>
      <c r="I27" s="6">
        <v>1273</v>
      </c>
      <c r="J27" s="7">
        <v>1018.4000000000001</v>
      </c>
    </row>
    <row r="28" spans="1:10" x14ac:dyDescent="0.3">
      <c r="A28" t="s">
        <v>23</v>
      </c>
      <c r="B28" t="s">
        <v>4</v>
      </c>
      <c r="C28" t="s">
        <v>29</v>
      </c>
      <c r="D28" s="2">
        <v>45230</v>
      </c>
      <c r="E28" s="4">
        <v>8</v>
      </c>
      <c r="F28" s="2">
        <v>45238</v>
      </c>
      <c r="G28" s="4">
        <v>1</v>
      </c>
      <c r="H28" s="5">
        <v>0</v>
      </c>
      <c r="I28" s="6">
        <v>1307</v>
      </c>
      <c r="J28" s="7">
        <v>1045.6000000000001</v>
      </c>
    </row>
    <row r="29" spans="1:10" x14ac:dyDescent="0.3">
      <c r="A29" t="s">
        <v>23</v>
      </c>
      <c r="B29" t="s">
        <v>5</v>
      </c>
      <c r="C29" t="s">
        <v>29</v>
      </c>
      <c r="D29" s="2">
        <v>45238</v>
      </c>
      <c r="E29" s="4">
        <v>4</v>
      </c>
      <c r="F29" s="2">
        <v>45242</v>
      </c>
      <c r="G29" s="4">
        <v>1</v>
      </c>
      <c r="H29" s="5">
        <v>0</v>
      </c>
      <c r="I29" s="6">
        <v>2299</v>
      </c>
      <c r="J29" s="7">
        <v>1839.2</v>
      </c>
    </row>
    <row r="30" spans="1:10" x14ac:dyDescent="0.3">
      <c r="A30" t="s">
        <v>23</v>
      </c>
      <c r="B30" t="s">
        <v>6</v>
      </c>
      <c r="C30" t="s">
        <v>29</v>
      </c>
      <c r="D30" s="2">
        <v>45242</v>
      </c>
      <c r="E30" s="4">
        <v>8</v>
      </c>
      <c r="F30" s="2">
        <v>45250</v>
      </c>
      <c r="G30" s="4">
        <v>1</v>
      </c>
      <c r="H30" s="5">
        <v>0</v>
      </c>
      <c r="I30" s="6">
        <v>9334</v>
      </c>
      <c r="J30" s="7">
        <v>7467.2000000000007</v>
      </c>
    </row>
    <row r="31" spans="1:10" x14ac:dyDescent="0.3">
      <c r="A31" t="s">
        <v>23</v>
      </c>
      <c r="B31" t="s">
        <v>7</v>
      </c>
      <c r="C31" t="s">
        <v>29</v>
      </c>
      <c r="D31" s="2">
        <v>45250</v>
      </c>
      <c r="E31" s="4">
        <v>7</v>
      </c>
      <c r="F31" s="2">
        <v>45257</v>
      </c>
      <c r="G31" s="4">
        <v>1</v>
      </c>
      <c r="H31" s="5">
        <v>0</v>
      </c>
      <c r="I31" s="6">
        <v>3528</v>
      </c>
      <c r="J31" s="7">
        <v>2822.4</v>
      </c>
    </row>
    <row r="32" spans="1:10" x14ac:dyDescent="0.3">
      <c r="A32" t="s">
        <v>24</v>
      </c>
      <c r="B32" t="s">
        <v>0</v>
      </c>
      <c r="C32" t="s">
        <v>27</v>
      </c>
      <c r="D32" s="2">
        <v>45214</v>
      </c>
      <c r="E32" s="4">
        <v>6</v>
      </c>
      <c r="F32" s="2">
        <v>45220</v>
      </c>
      <c r="G32" s="4">
        <v>1</v>
      </c>
      <c r="H32" s="5">
        <v>1</v>
      </c>
      <c r="I32" s="6">
        <v>4627</v>
      </c>
      <c r="J32" s="7">
        <v>3701.6000000000004</v>
      </c>
    </row>
    <row r="33" spans="1:10" x14ac:dyDescent="0.3">
      <c r="A33" t="s">
        <v>24</v>
      </c>
      <c r="B33" t="s">
        <v>1</v>
      </c>
      <c r="C33" t="s">
        <v>27</v>
      </c>
      <c r="D33" s="2">
        <v>45220</v>
      </c>
      <c r="E33" s="4">
        <v>8</v>
      </c>
      <c r="F33" s="2">
        <v>45228</v>
      </c>
      <c r="G33" s="4">
        <v>1</v>
      </c>
      <c r="H33" s="5">
        <v>0.5</v>
      </c>
      <c r="I33" s="6">
        <v>3100</v>
      </c>
      <c r="J33" s="7">
        <v>2480</v>
      </c>
    </row>
    <row r="34" spans="1:10" x14ac:dyDescent="0.3">
      <c r="A34" t="s">
        <v>24</v>
      </c>
      <c r="B34" t="s">
        <v>2</v>
      </c>
      <c r="C34" t="s">
        <v>27</v>
      </c>
      <c r="D34" s="2">
        <v>45228</v>
      </c>
      <c r="E34" s="4">
        <v>2</v>
      </c>
      <c r="F34" s="2">
        <v>45230</v>
      </c>
      <c r="G34" s="4">
        <v>1</v>
      </c>
      <c r="H34" s="5">
        <v>0.6</v>
      </c>
      <c r="I34" s="6">
        <v>4401</v>
      </c>
      <c r="J34" s="7">
        <v>3520.8</v>
      </c>
    </row>
    <row r="35" spans="1:10" x14ac:dyDescent="0.3">
      <c r="A35" t="s">
        <v>24</v>
      </c>
      <c r="B35" t="s">
        <v>3</v>
      </c>
      <c r="C35" t="s">
        <v>27</v>
      </c>
      <c r="D35" s="2">
        <v>45230</v>
      </c>
      <c r="E35" s="4">
        <v>7</v>
      </c>
      <c r="F35" s="2">
        <v>45237</v>
      </c>
      <c r="G35" s="4">
        <v>1</v>
      </c>
      <c r="H35" s="5">
        <v>0.5</v>
      </c>
      <c r="I35" s="6">
        <v>5258</v>
      </c>
      <c r="J35" s="7">
        <v>4206.4000000000005</v>
      </c>
    </row>
    <row r="36" spans="1:10" x14ac:dyDescent="0.3">
      <c r="A36" t="s">
        <v>24</v>
      </c>
      <c r="B36" t="s">
        <v>4</v>
      </c>
      <c r="C36" t="s">
        <v>27</v>
      </c>
      <c r="D36" s="2">
        <v>45237</v>
      </c>
      <c r="E36" s="4">
        <v>4</v>
      </c>
      <c r="F36" s="2">
        <v>45241</v>
      </c>
      <c r="G36" s="4">
        <v>1</v>
      </c>
      <c r="H36" s="5">
        <v>0</v>
      </c>
      <c r="I36" s="6">
        <v>7181</v>
      </c>
      <c r="J36" s="7">
        <v>5744.8</v>
      </c>
    </row>
    <row r="37" spans="1:10" x14ac:dyDescent="0.3">
      <c r="A37" t="s">
        <v>24</v>
      </c>
      <c r="B37" t="s">
        <v>5</v>
      </c>
      <c r="C37" t="s">
        <v>27</v>
      </c>
      <c r="D37" s="2">
        <v>45241</v>
      </c>
      <c r="E37" s="4">
        <v>3</v>
      </c>
      <c r="F37" s="2">
        <v>45244</v>
      </c>
      <c r="G37" s="4">
        <v>1</v>
      </c>
      <c r="H37" s="5">
        <v>0</v>
      </c>
      <c r="I37" s="6">
        <v>7143</v>
      </c>
      <c r="J37" s="7">
        <v>5714.4000000000005</v>
      </c>
    </row>
    <row r="38" spans="1:10" x14ac:dyDescent="0.3">
      <c r="A38" t="s">
        <v>24</v>
      </c>
      <c r="B38" t="s">
        <v>6</v>
      </c>
      <c r="C38" t="s">
        <v>27</v>
      </c>
      <c r="D38" s="2">
        <v>45244</v>
      </c>
      <c r="E38" s="4">
        <v>5</v>
      </c>
      <c r="F38" s="2">
        <v>45249</v>
      </c>
      <c r="G38" s="4">
        <v>1</v>
      </c>
      <c r="H38" s="5">
        <v>0.2</v>
      </c>
      <c r="I38" s="6">
        <v>8474</v>
      </c>
      <c r="J38" s="7">
        <v>6779.2000000000007</v>
      </c>
    </row>
    <row r="39" spans="1:10" x14ac:dyDescent="0.3">
      <c r="A39" t="s">
        <v>24</v>
      </c>
      <c r="B39" t="s">
        <v>7</v>
      </c>
      <c r="C39" t="s">
        <v>27</v>
      </c>
      <c r="D39" s="2">
        <v>45249</v>
      </c>
      <c r="E39" s="4">
        <v>3</v>
      </c>
      <c r="F39" s="2">
        <v>45252</v>
      </c>
      <c r="G39" s="4">
        <v>1</v>
      </c>
      <c r="H39" s="5">
        <v>0</v>
      </c>
      <c r="I39" s="6">
        <v>1852</v>
      </c>
      <c r="J39" s="7">
        <v>1481.6000000000001</v>
      </c>
    </row>
    <row r="40" spans="1:10" x14ac:dyDescent="0.3">
      <c r="A40" t="s">
        <v>24</v>
      </c>
      <c r="B40" t="s">
        <v>8</v>
      </c>
      <c r="C40" t="s">
        <v>27</v>
      </c>
      <c r="D40" s="2">
        <v>45252</v>
      </c>
      <c r="E40" s="4">
        <v>4</v>
      </c>
      <c r="F40" s="2">
        <v>45256</v>
      </c>
      <c r="G40" s="4">
        <v>1</v>
      </c>
      <c r="H40" s="5">
        <v>0</v>
      </c>
      <c r="I40" s="6">
        <v>7144</v>
      </c>
      <c r="J40" s="7">
        <v>5715.2000000000007</v>
      </c>
    </row>
    <row r="41" spans="1:10" x14ac:dyDescent="0.3">
      <c r="A41" t="s">
        <v>25</v>
      </c>
      <c r="B41" t="s">
        <v>0</v>
      </c>
      <c r="C41" t="s">
        <v>26</v>
      </c>
      <c r="D41" s="2">
        <v>45219</v>
      </c>
      <c r="E41" s="4">
        <v>6</v>
      </c>
      <c r="F41" s="2">
        <v>45225</v>
      </c>
      <c r="G41" s="4">
        <v>1</v>
      </c>
      <c r="H41" s="5">
        <v>0.5</v>
      </c>
      <c r="I41" s="6">
        <v>5009</v>
      </c>
      <c r="J41" s="7">
        <v>4007.2000000000003</v>
      </c>
    </row>
    <row r="42" spans="1:10" x14ac:dyDescent="0.3">
      <c r="A42" t="s">
        <v>25</v>
      </c>
      <c r="B42" t="s">
        <v>1</v>
      </c>
      <c r="C42" t="s">
        <v>26</v>
      </c>
      <c r="D42" s="2">
        <v>45225</v>
      </c>
      <c r="E42" s="4">
        <v>2</v>
      </c>
      <c r="F42" s="2">
        <v>45227</v>
      </c>
      <c r="G42" s="4">
        <v>1</v>
      </c>
      <c r="H42" s="5">
        <v>0.5</v>
      </c>
      <c r="I42" s="6">
        <v>1824</v>
      </c>
      <c r="J42" s="7">
        <v>1459.2</v>
      </c>
    </row>
    <row r="43" spans="1:10" x14ac:dyDescent="0.3">
      <c r="A43" t="s">
        <v>25</v>
      </c>
      <c r="B43" t="s">
        <v>2</v>
      </c>
      <c r="C43" t="s">
        <v>26</v>
      </c>
      <c r="D43" s="2">
        <v>45227</v>
      </c>
      <c r="E43" s="4">
        <v>3</v>
      </c>
      <c r="F43" s="2">
        <v>45230</v>
      </c>
      <c r="G43" s="4">
        <v>1</v>
      </c>
      <c r="H43" s="5">
        <v>0.1</v>
      </c>
      <c r="I43" s="6">
        <v>10000</v>
      </c>
      <c r="J43" s="7">
        <v>8000</v>
      </c>
    </row>
    <row r="44" spans="1:10" x14ac:dyDescent="0.3">
      <c r="A44" t="s">
        <v>25</v>
      </c>
      <c r="B44" t="s">
        <v>3</v>
      </c>
      <c r="C44" t="s">
        <v>26</v>
      </c>
      <c r="D44" s="2">
        <v>45230</v>
      </c>
      <c r="E44" s="4">
        <v>2</v>
      </c>
      <c r="F44" s="2">
        <v>45232</v>
      </c>
      <c r="G44" s="4">
        <v>1</v>
      </c>
      <c r="H44" s="5">
        <v>0.1</v>
      </c>
      <c r="I44" s="6">
        <v>4727</v>
      </c>
      <c r="J44" s="7">
        <v>3781.6000000000004</v>
      </c>
    </row>
    <row r="45" spans="1:10" x14ac:dyDescent="0.3">
      <c r="A45" t="s">
        <v>25</v>
      </c>
      <c r="B45" t="s">
        <v>4</v>
      </c>
      <c r="C45" t="s">
        <v>26</v>
      </c>
      <c r="D45" s="2">
        <v>45232</v>
      </c>
      <c r="E45" s="4">
        <v>8</v>
      </c>
      <c r="F45" s="2">
        <v>45240</v>
      </c>
      <c r="G45" s="4">
        <v>1</v>
      </c>
      <c r="H45" s="5">
        <v>0.1</v>
      </c>
      <c r="I45" s="6">
        <v>6051</v>
      </c>
      <c r="J45" s="7">
        <v>4840.8</v>
      </c>
    </row>
    <row r="46" spans="1:10" x14ac:dyDescent="0.3">
      <c r="A46" t="s">
        <v>25</v>
      </c>
      <c r="B46" t="s">
        <v>5</v>
      </c>
      <c r="C46" t="s">
        <v>26</v>
      </c>
      <c r="D46" s="2">
        <v>45240</v>
      </c>
      <c r="E46" s="4">
        <v>4</v>
      </c>
      <c r="F46" s="2">
        <v>45244</v>
      </c>
      <c r="G46" s="4">
        <v>1</v>
      </c>
      <c r="H46" s="5">
        <v>0</v>
      </c>
      <c r="I46" s="6">
        <v>5039</v>
      </c>
      <c r="J46" s="7">
        <v>4031.2000000000003</v>
      </c>
    </row>
    <row r="47" spans="1:10" x14ac:dyDescent="0.3">
      <c r="A47" t="s">
        <v>25</v>
      </c>
      <c r="B47" t="s">
        <v>6</v>
      </c>
      <c r="C47" t="s">
        <v>26</v>
      </c>
      <c r="D47" s="2">
        <v>45244</v>
      </c>
      <c r="E47" s="4">
        <v>3</v>
      </c>
      <c r="F47" s="2">
        <v>45247</v>
      </c>
      <c r="G47" s="4">
        <v>1</v>
      </c>
      <c r="H47" s="5">
        <v>0</v>
      </c>
      <c r="I47" s="6">
        <v>3035</v>
      </c>
      <c r="J47" s="7">
        <v>2428</v>
      </c>
    </row>
    <row r="48" spans="1:10" x14ac:dyDescent="0.3">
      <c r="A48" t="s">
        <v>25</v>
      </c>
      <c r="B48" t="s">
        <v>7</v>
      </c>
      <c r="C48" t="s">
        <v>26</v>
      </c>
      <c r="D48" s="2">
        <v>45247</v>
      </c>
      <c r="E48" s="4">
        <v>8</v>
      </c>
      <c r="F48" s="2">
        <v>45255</v>
      </c>
      <c r="G48" s="4">
        <v>1</v>
      </c>
      <c r="H48" s="5">
        <v>0</v>
      </c>
      <c r="I48" s="6">
        <v>7390</v>
      </c>
      <c r="J48" s="7">
        <v>5912</v>
      </c>
    </row>
    <row r="49" spans="1:10" x14ac:dyDescent="0.3">
      <c r="A49" t="s">
        <v>25</v>
      </c>
      <c r="B49" t="s">
        <v>8</v>
      </c>
      <c r="C49" t="s">
        <v>26</v>
      </c>
      <c r="D49" s="2">
        <v>45255</v>
      </c>
      <c r="E49" s="4">
        <v>6</v>
      </c>
      <c r="F49" s="2">
        <v>45261</v>
      </c>
      <c r="G49" s="4">
        <v>1</v>
      </c>
      <c r="H49" s="5">
        <v>0</v>
      </c>
      <c r="I49" s="6">
        <v>4927</v>
      </c>
      <c r="J49" s="7">
        <v>3941.6000000000004</v>
      </c>
    </row>
    <row r="50" spans="1:10" x14ac:dyDescent="0.3">
      <c r="F50" s="2"/>
    </row>
  </sheetData>
  <phoneticPr fontId="3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4E80-9BC4-47D3-B867-476CCACDA8C1}">
  <dimension ref="B3:E23"/>
  <sheetViews>
    <sheetView topLeftCell="A4" workbookViewId="0">
      <selection activeCell="B23" sqref="B23"/>
    </sheetView>
  </sheetViews>
  <sheetFormatPr defaultRowHeight="14.4" x14ac:dyDescent="0.3"/>
  <cols>
    <col min="2" max="2" width="15" bestFit="1" customWidth="1"/>
    <col min="3" max="3" width="11.33203125" bestFit="1" customWidth="1"/>
    <col min="4" max="4" width="16.77734375" customWidth="1"/>
  </cols>
  <sheetData>
    <row r="3" spans="2:5" x14ac:dyDescent="0.3">
      <c r="B3" s="8" t="s">
        <v>10</v>
      </c>
    </row>
    <row r="4" spans="2:5" x14ac:dyDescent="0.3">
      <c r="B4" s="9" t="s">
        <v>32</v>
      </c>
      <c r="C4">
        <v>47</v>
      </c>
      <c r="D4" t="s">
        <v>34</v>
      </c>
      <c r="E4" s="5">
        <f>GETPIVOTDATA("Soma de Days completed",$B$3)/GETPIVOTDATA("Soma de Duratino",$B$3)</f>
        <v>0.20434782608695654</v>
      </c>
    </row>
    <row r="5" spans="2:5" x14ac:dyDescent="0.3">
      <c r="B5" s="9" t="s">
        <v>33</v>
      </c>
      <c r="C5">
        <v>230</v>
      </c>
      <c r="D5" t="s">
        <v>35</v>
      </c>
      <c r="E5" s="5">
        <f>1-E4</f>
        <v>0.79565217391304344</v>
      </c>
    </row>
    <row r="8" spans="2:5" x14ac:dyDescent="0.3">
      <c r="B8" t="s">
        <v>38</v>
      </c>
      <c r="C8">
        <f>COUNTIF(Dashboard!G9:G72,"="&amp;0)</f>
        <v>24</v>
      </c>
    </row>
    <row r="9" spans="2:5" x14ac:dyDescent="0.3">
      <c r="B9" t="s">
        <v>39</v>
      </c>
      <c r="C9">
        <f>COUNTIFS(Data!H3:H67,"&gt;="&amp;0,Data!H3:H67,"&lt;="&amp;1)</f>
        <v>47</v>
      </c>
    </row>
    <row r="10" spans="2:5" x14ac:dyDescent="0.3">
      <c r="B10" t="s">
        <v>40</v>
      </c>
      <c r="C10">
        <f>COUNTIF(Dashboard!G9:G72,"="&amp;1)</f>
        <v>9</v>
      </c>
    </row>
    <row r="13" spans="2:5" x14ac:dyDescent="0.3">
      <c r="B13" s="8" t="s">
        <v>10</v>
      </c>
    </row>
    <row r="14" spans="2:5" x14ac:dyDescent="0.3">
      <c r="B14" s="9" t="s">
        <v>36</v>
      </c>
      <c r="C14" s="14">
        <v>254668</v>
      </c>
      <c r="D14" s="10">
        <f>1-D15</f>
        <v>0.19999999999999996</v>
      </c>
    </row>
    <row r="15" spans="2:5" x14ac:dyDescent="0.3">
      <c r="B15" s="9" t="s">
        <v>37</v>
      </c>
      <c r="C15" s="14">
        <v>203734.40000000002</v>
      </c>
      <c r="D15" s="5">
        <f>GETPIVOTDATA("Actual ",$B$13)/GETPIVOTDATA("Budget ",$B$13)</f>
        <v>0.8</v>
      </c>
    </row>
    <row r="19" spans="2:2" x14ac:dyDescent="0.3">
      <c r="B19" t="s">
        <v>41</v>
      </c>
    </row>
    <row r="20" spans="2:2" x14ac:dyDescent="0.3">
      <c r="B20" s="2">
        <f>MIN(Dashboard!E9:E55)</f>
        <v>45148</v>
      </c>
    </row>
    <row r="22" spans="2:2" x14ac:dyDescent="0.3">
      <c r="B22" t="s">
        <v>42</v>
      </c>
    </row>
    <row r="23" spans="2:2" x14ac:dyDescent="0.3">
      <c r="B23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Dashboard</vt:lpstr>
      <vt:lpstr>Data</vt:lpstr>
      <vt:lpstr>Sheets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Felipe Oliveira</cp:lastModifiedBy>
  <dcterms:created xsi:type="dcterms:W3CDTF">2023-07-27T19:07:03Z</dcterms:created>
  <dcterms:modified xsi:type="dcterms:W3CDTF">2023-07-28T18:20:19Z</dcterms:modified>
</cp:coreProperties>
</file>